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olors1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J:\StahlAG_GI\2_Veröffentlichungen\01_Finanzdaten_Analysen zu Veröffentlichungen\03_fortlaufende Auswertungen\Investor Toolkit\"/>
    </mc:Choice>
  </mc:AlternateContent>
  <xr:revisionPtr revIDLastSave="0" documentId="8_{88F9A59E-98AD-4121-B114-5CFF371F52AA}" xr6:coauthVersionLast="47" xr6:coauthVersionMax="47" xr10:uidLastSave="{00000000-0000-0000-0000-000000000000}"/>
  <bookViews>
    <workbookView xWindow="-28920" yWindow="-120" windowWidth="29040" windowHeight="15720" xr2:uid="{2D5740DC-6A0D-40DB-96B8-17F08ECC0214}"/>
  </bookViews>
  <sheets>
    <sheet name="shipments" sheetId="1" r:id="rId1"/>
  </sheets>
  <definedNames>
    <definedName name="_xlnm.Print_Area" localSheetId="0">shipments!$B$2:$M$247</definedName>
    <definedName name="Print_Area" localSheetId="0">shipments!$B$2:$M$219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4" i="1" l="1"/>
  <c r="F239" i="1"/>
  <c r="F234" i="1"/>
  <c r="F229" i="1"/>
  <c r="G239" i="1"/>
  <c r="E239" i="1"/>
  <c r="D239" i="1"/>
  <c r="C239" i="1"/>
  <c r="H238" i="1"/>
  <c r="H237" i="1"/>
  <c r="H236" i="1"/>
  <c r="H235" i="1"/>
  <c r="G215" i="1"/>
  <c r="G214" i="1"/>
  <c r="G213" i="1"/>
  <c r="G212" i="1"/>
  <c r="F216" i="1"/>
  <c r="E216" i="1"/>
  <c r="D216" i="1"/>
  <c r="C216" i="1"/>
  <c r="H107" i="1"/>
  <c r="H106" i="1"/>
  <c r="H105" i="1"/>
  <c r="H104" i="1"/>
  <c r="G108" i="1"/>
  <c r="F108" i="1"/>
  <c r="E108" i="1"/>
  <c r="D108" i="1"/>
  <c r="C108" i="1"/>
  <c r="H239" i="1" l="1"/>
  <c r="Q239" i="1" s="1"/>
  <c r="G216" i="1"/>
  <c r="Q216" i="1" s="1"/>
  <c r="H108" i="1"/>
  <c r="T107" i="1" s="1"/>
  <c r="H99" i="1"/>
  <c r="G234" i="1"/>
  <c r="E234" i="1"/>
  <c r="D234" i="1"/>
  <c r="C234" i="1"/>
  <c r="H233" i="1"/>
  <c r="H232" i="1"/>
  <c r="H231" i="1"/>
  <c r="H230" i="1"/>
  <c r="F211" i="1"/>
  <c r="E211" i="1"/>
  <c r="D211" i="1"/>
  <c r="C211" i="1"/>
  <c r="G210" i="1"/>
  <c r="G209" i="1"/>
  <c r="G208" i="1"/>
  <c r="G207" i="1"/>
  <c r="G103" i="1"/>
  <c r="F103" i="1"/>
  <c r="E103" i="1"/>
  <c r="D103" i="1"/>
  <c r="C103" i="1"/>
  <c r="H102" i="1"/>
  <c r="H101" i="1"/>
  <c r="H100" i="1"/>
  <c r="G229" i="1"/>
  <c r="E229" i="1"/>
  <c r="D229" i="1"/>
  <c r="C229" i="1"/>
  <c r="H228" i="1"/>
  <c r="H227" i="1"/>
  <c r="H226" i="1"/>
  <c r="H225" i="1"/>
  <c r="F206" i="1"/>
  <c r="E206" i="1"/>
  <c r="D206" i="1"/>
  <c r="C206" i="1"/>
  <c r="G205" i="1"/>
  <c r="G204" i="1"/>
  <c r="G203" i="1"/>
  <c r="G202" i="1"/>
  <c r="G98" i="1"/>
  <c r="F98" i="1"/>
  <c r="E98" i="1"/>
  <c r="D98" i="1"/>
  <c r="C98" i="1"/>
  <c r="H97" i="1"/>
  <c r="H96" i="1"/>
  <c r="H95" i="1"/>
  <c r="H94" i="1"/>
  <c r="G224" i="1"/>
  <c r="E224" i="1"/>
  <c r="D224" i="1"/>
  <c r="C224" i="1"/>
  <c r="H223" i="1"/>
  <c r="H222" i="1"/>
  <c r="H221" i="1"/>
  <c r="H220" i="1"/>
  <c r="F201" i="1"/>
  <c r="E201" i="1"/>
  <c r="D201" i="1"/>
  <c r="C201" i="1"/>
  <c r="G200" i="1"/>
  <c r="G199" i="1"/>
  <c r="G198" i="1"/>
  <c r="G197" i="1"/>
  <c r="G93" i="1"/>
  <c r="F93" i="1"/>
  <c r="E93" i="1"/>
  <c r="D93" i="1"/>
  <c r="C93" i="1"/>
  <c r="H92" i="1"/>
  <c r="H91" i="1"/>
  <c r="H90" i="1"/>
  <c r="H89" i="1"/>
  <c r="H87" i="1"/>
  <c r="G88" i="1"/>
  <c r="F88" i="1"/>
  <c r="E88" i="1"/>
  <c r="D88" i="1"/>
  <c r="C88" i="1"/>
  <c r="H86" i="1"/>
  <c r="H85" i="1"/>
  <c r="H84" i="1"/>
  <c r="F196" i="1"/>
  <c r="E196" i="1"/>
  <c r="D196" i="1"/>
  <c r="C196" i="1"/>
  <c r="G195" i="1"/>
  <c r="G194" i="1"/>
  <c r="G193" i="1"/>
  <c r="G192" i="1"/>
  <c r="H82" i="1"/>
  <c r="H81" i="1"/>
  <c r="D186" i="1"/>
  <c r="E186" i="1"/>
  <c r="F186" i="1"/>
  <c r="C186" i="1"/>
  <c r="F191" i="1"/>
  <c r="E191" i="1"/>
  <c r="D191" i="1"/>
  <c r="C191" i="1"/>
  <c r="G190" i="1"/>
  <c r="G189" i="1"/>
  <c r="G188" i="1"/>
  <c r="G187" i="1"/>
  <c r="G83" i="1"/>
  <c r="F83" i="1"/>
  <c r="E83" i="1"/>
  <c r="D83" i="1"/>
  <c r="C83" i="1"/>
  <c r="H80" i="1"/>
  <c r="H79" i="1"/>
  <c r="G185" i="1"/>
  <c r="G184" i="1"/>
  <c r="G183" i="1"/>
  <c r="G182" i="1"/>
  <c r="F181" i="1"/>
  <c r="E181" i="1"/>
  <c r="D181" i="1"/>
  <c r="C181" i="1"/>
  <c r="G180" i="1"/>
  <c r="G179" i="1"/>
  <c r="G178" i="1"/>
  <c r="G177" i="1"/>
  <c r="F176" i="1"/>
  <c r="E176" i="1"/>
  <c r="D176" i="1"/>
  <c r="C176" i="1"/>
  <c r="G175" i="1"/>
  <c r="G174" i="1"/>
  <c r="G173" i="1"/>
  <c r="G172" i="1"/>
  <c r="F171" i="1"/>
  <c r="E171" i="1"/>
  <c r="D171" i="1"/>
  <c r="C171" i="1"/>
  <c r="G170" i="1"/>
  <c r="G169" i="1"/>
  <c r="G168" i="1"/>
  <c r="G167" i="1"/>
  <c r="F166" i="1"/>
  <c r="E166" i="1"/>
  <c r="D166" i="1"/>
  <c r="C166" i="1"/>
  <c r="G165" i="1"/>
  <c r="G164" i="1"/>
  <c r="G163" i="1"/>
  <c r="G162" i="1"/>
  <c r="F161" i="1"/>
  <c r="E161" i="1"/>
  <c r="D161" i="1"/>
  <c r="C161" i="1"/>
  <c r="G160" i="1"/>
  <c r="G159" i="1"/>
  <c r="G158" i="1"/>
  <c r="G157" i="1"/>
  <c r="F156" i="1"/>
  <c r="E156" i="1"/>
  <c r="D156" i="1"/>
  <c r="C156" i="1"/>
  <c r="G155" i="1"/>
  <c r="G154" i="1"/>
  <c r="G153" i="1"/>
  <c r="G152" i="1"/>
  <c r="F151" i="1"/>
  <c r="E151" i="1"/>
  <c r="D151" i="1"/>
  <c r="C151" i="1"/>
  <c r="G150" i="1"/>
  <c r="G149" i="1"/>
  <c r="G148" i="1"/>
  <c r="G147" i="1"/>
  <c r="F146" i="1"/>
  <c r="E146" i="1"/>
  <c r="D146" i="1"/>
  <c r="C146" i="1"/>
  <c r="G145" i="1"/>
  <c r="G144" i="1"/>
  <c r="G143" i="1"/>
  <c r="G142" i="1"/>
  <c r="F141" i="1"/>
  <c r="E141" i="1"/>
  <c r="D141" i="1"/>
  <c r="C141" i="1"/>
  <c r="G140" i="1"/>
  <c r="G139" i="1"/>
  <c r="G138" i="1"/>
  <c r="G137" i="1"/>
  <c r="G136" i="1"/>
  <c r="G135" i="1"/>
  <c r="G134" i="1"/>
  <c r="G133" i="1"/>
  <c r="G132" i="1"/>
  <c r="F131" i="1"/>
  <c r="E131" i="1"/>
  <c r="D131" i="1"/>
  <c r="C131" i="1"/>
  <c r="G130" i="1"/>
  <c r="G129" i="1"/>
  <c r="G128" i="1"/>
  <c r="G127" i="1"/>
  <c r="F126" i="1"/>
  <c r="E126" i="1"/>
  <c r="D126" i="1"/>
  <c r="C126" i="1"/>
  <c r="G125" i="1"/>
  <c r="G124" i="1"/>
  <c r="G123" i="1"/>
  <c r="G122" i="1"/>
  <c r="F121" i="1"/>
  <c r="D121" i="1"/>
  <c r="D120" i="1" s="1"/>
  <c r="G120" i="1" s="1"/>
  <c r="C121" i="1"/>
  <c r="G119" i="1"/>
  <c r="E118" i="1"/>
  <c r="G118" i="1" s="1"/>
  <c r="E117" i="1"/>
  <c r="G117" i="1" s="1"/>
  <c r="G116" i="1"/>
  <c r="G115" i="1"/>
  <c r="G114" i="1"/>
  <c r="G113" i="1"/>
  <c r="G112" i="1"/>
  <c r="G78" i="1"/>
  <c r="F78" i="1"/>
  <c r="E78" i="1"/>
  <c r="D78" i="1"/>
  <c r="C78" i="1"/>
  <c r="H77" i="1"/>
  <c r="H76" i="1"/>
  <c r="H75" i="1"/>
  <c r="H74" i="1"/>
  <c r="G73" i="1"/>
  <c r="F73" i="1"/>
  <c r="E73" i="1"/>
  <c r="D73" i="1"/>
  <c r="C73" i="1"/>
  <c r="H72" i="1"/>
  <c r="H71" i="1"/>
  <c r="H70" i="1"/>
  <c r="H69" i="1"/>
  <c r="G68" i="1"/>
  <c r="F68" i="1"/>
  <c r="E68" i="1"/>
  <c r="D68" i="1"/>
  <c r="C68" i="1"/>
  <c r="H67" i="1"/>
  <c r="H66" i="1"/>
  <c r="H65" i="1"/>
  <c r="H64" i="1"/>
  <c r="G63" i="1"/>
  <c r="F63" i="1"/>
  <c r="E63" i="1"/>
  <c r="D63" i="1"/>
  <c r="C63" i="1"/>
  <c r="H62" i="1"/>
  <c r="H61" i="1"/>
  <c r="H60" i="1"/>
  <c r="H59" i="1"/>
  <c r="G58" i="1"/>
  <c r="F58" i="1"/>
  <c r="E58" i="1"/>
  <c r="D58" i="1"/>
  <c r="C58" i="1"/>
  <c r="H57" i="1"/>
  <c r="H56" i="1"/>
  <c r="H55" i="1"/>
  <c r="H54" i="1"/>
  <c r="G53" i="1"/>
  <c r="F53" i="1"/>
  <c r="E53" i="1"/>
  <c r="D53" i="1"/>
  <c r="C53" i="1"/>
  <c r="H52" i="1"/>
  <c r="H51" i="1"/>
  <c r="H50" i="1"/>
  <c r="H49" i="1"/>
  <c r="G48" i="1"/>
  <c r="F48" i="1"/>
  <c r="E48" i="1"/>
  <c r="D48" i="1"/>
  <c r="C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G38" i="1"/>
  <c r="F38" i="1"/>
  <c r="E38" i="1"/>
  <c r="D38" i="1"/>
  <c r="C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G18" i="1"/>
  <c r="F18" i="1"/>
  <c r="E18" i="1"/>
  <c r="D18" i="1"/>
  <c r="C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T239" i="1" l="1"/>
  <c r="U239" i="1"/>
  <c r="T216" i="1"/>
  <c r="Q107" i="1"/>
  <c r="U107" i="1"/>
  <c r="S107" i="1"/>
  <c r="S239" i="1"/>
  <c r="S216" i="1"/>
  <c r="R216" i="1"/>
  <c r="R239" i="1"/>
  <c r="R107" i="1"/>
  <c r="G141" i="1"/>
  <c r="G156" i="1"/>
  <c r="G171" i="1"/>
  <c r="G196" i="1"/>
  <c r="G186" i="1"/>
  <c r="H93" i="1"/>
  <c r="G201" i="1"/>
  <c r="H98" i="1"/>
  <c r="G151" i="1"/>
  <c r="G166" i="1"/>
  <c r="G181" i="1"/>
  <c r="H83" i="1"/>
  <c r="H224" i="1"/>
  <c r="G131" i="1"/>
  <c r="H88" i="1"/>
  <c r="E121" i="1"/>
  <c r="G121" i="1" s="1"/>
  <c r="H43" i="1"/>
  <c r="H63" i="1"/>
  <c r="G126" i="1"/>
  <c r="H229" i="1"/>
  <c r="G146" i="1"/>
  <c r="H78" i="1"/>
  <c r="G191" i="1"/>
  <c r="H58" i="1"/>
  <c r="H48" i="1"/>
  <c r="G161" i="1"/>
  <c r="G206" i="1"/>
  <c r="H33" i="1"/>
  <c r="H38" i="1"/>
  <c r="H53" i="1"/>
  <c r="H73" i="1"/>
  <c r="G176" i="1"/>
  <c r="H23" i="1"/>
  <c r="H68" i="1"/>
  <c r="H18" i="1"/>
  <c r="H234" i="1"/>
  <c r="G211" i="1"/>
  <c r="H103" i="1"/>
</calcChain>
</file>

<file path=xl/sharedStrings.xml><?xml version="1.0" encoding="utf-8"?>
<sst xmlns="http://schemas.openxmlformats.org/spreadsheetml/2006/main" count="309" uniqueCount="171">
  <si>
    <t>STEEL DIVISION</t>
  </si>
  <si>
    <t>Heavy Plate</t>
  </si>
  <si>
    <t>Hot rolled</t>
  </si>
  <si>
    <t>Cold rolled</t>
  </si>
  <si>
    <t>Surface treated</t>
  </si>
  <si>
    <t>Misc.</t>
  </si>
  <si>
    <t>Total</t>
  </si>
  <si>
    <t>1Q 2005/06</t>
  </si>
  <si>
    <t>2Q 2005/06</t>
  </si>
  <si>
    <t>3Q 2005/06</t>
  </si>
  <si>
    <t>4Q 2005/06</t>
  </si>
  <si>
    <t>2005/06</t>
  </si>
  <si>
    <t>1Q 2006/07</t>
  </si>
  <si>
    <t>2Q 2006/07</t>
  </si>
  <si>
    <t>3Q 2006/07</t>
  </si>
  <si>
    <t>4Q 2006/07</t>
  </si>
  <si>
    <t>2006/07</t>
  </si>
  <si>
    <t>1Q 2007/08</t>
  </si>
  <si>
    <t>2Q 2007/08</t>
  </si>
  <si>
    <t>3Q 2007/08</t>
  </si>
  <si>
    <t>4Q 2007/08</t>
  </si>
  <si>
    <t>2007/08</t>
  </si>
  <si>
    <t>1Q 2008/09</t>
  </si>
  <si>
    <t>2Q 2008/09</t>
  </si>
  <si>
    <t>3Q 2008/09</t>
  </si>
  <si>
    <t>4Q 2008/09</t>
  </si>
  <si>
    <t>2008/09</t>
  </si>
  <si>
    <t>1Q 2009/10</t>
  </si>
  <si>
    <t>2Q 2009/10</t>
  </si>
  <si>
    <t>3Q 2009/10</t>
  </si>
  <si>
    <t>4Q 2009/10</t>
  </si>
  <si>
    <t>2009/10</t>
  </si>
  <si>
    <t>1Q 2010/11</t>
  </si>
  <si>
    <t>2Q 2010/11</t>
  </si>
  <si>
    <t>3Q 2010/11</t>
  </si>
  <si>
    <t>4Q 2010/11</t>
  </si>
  <si>
    <t>2010/11</t>
  </si>
  <si>
    <t>1Q 2011/12</t>
  </si>
  <si>
    <t>2Q 2011/12</t>
  </si>
  <si>
    <t>3Q 2011/12</t>
  </si>
  <si>
    <t>4Q 2011/12</t>
  </si>
  <si>
    <t>2011/12</t>
  </si>
  <si>
    <t>1Q 2012/13</t>
  </si>
  <si>
    <t>2Q 2012/13</t>
  </si>
  <si>
    <t>3Q 2012/13</t>
  </si>
  <si>
    <t>4Q 2012/13</t>
  </si>
  <si>
    <t>2012/13</t>
  </si>
  <si>
    <t>1Q 2013/14</t>
  </si>
  <si>
    <t>2Q 2013/14</t>
  </si>
  <si>
    <t>3Q 2013/14</t>
  </si>
  <si>
    <t>4Q 2013/14</t>
  </si>
  <si>
    <t>2013/14</t>
  </si>
  <si>
    <t>1Q 2014/15</t>
  </si>
  <si>
    <t>2Q 2014/15</t>
  </si>
  <si>
    <t>3Q 2014/15</t>
  </si>
  <si>
    <t>4Q 2014/15</t>
  </si>
  <si>
    <t>2014/15</t>
  </si>
  <si>
    <t>1Q 2015/16</t>
  </si>
  <si>
    <t>2Q 2015/16</t>
  </si>
  <si>
    <t>3Q 2015/16</t>
  </si>
  <si>
    <t>4Q 2015/16</t>
  </si>
  <si>
    <t>2015/16</t>
  </si>
  <si>
    <t>1Q 2016/17</t>
  </si>
  <si>
    <t>2Q 2016/17</t>
  </si>
  <si>
    <t>3Q 2016/17</t>
  </si>
  <si>
    <t>4Q 2016/17</t>
  </si>
  <si>
    <t>2016/17</t>
  </si>
  <si>
    <t>1Q 2017/18</t>
  </si>
  <si>
    <t>2Q 2017/18</t>
  </si>
  <si>
    <t>3Q 2017/18</t>
  </si>
  <si>
    <t>4Q 2017/18</t>
  </si>
  <si>
    <t>2017/18</t>
  </si>
  <si>
    <t>1Q 2018/19</t>
  </si>
  <si>
    <t>2Q 2018/19</t>
  </si>
  <si>
    <t>3Q 2018/19</t>
  </si>
  <si>
    <t>4Q 2018/19</t>
  </si>
  <si>
    <t>2018/19</t>
  </si>
  <si>
    <t>1Q 2019/20</t>
  </si>
  <si>
    <t>2Q 2019/20</t>
  </si>
  <si>
    <t>3Q 2019/20</t>
  </si>
  <si>
    <t>4Q 2019/20</t>
  </si>
  <si>
    <t>2019/20</t>
  </si>
  <si>
    <t>METAL ENGINEERING DIVISION</t>
  </si>
  <si>
    <t>Rails</t>
  </si>
  <si>
    <t>Wire Rod</t>
  </si>
  <si>
    <t>Billets &amp; Blooms</t>
  </si>
  <si>
    <t>Others</t>
  </si>
  <si>
    <t>2Q18/19</t>
  </si>
  <si>
    <t>1Q15/16</t>
  </si>
  <si>
    <t>2Q15/16</t>
  </si>
  <si>
    <t>4Q15/16</t>
  </si>
  <si>
    <t>1Q16/17</t>
  </si>
  <si>
    <t>2Q16/17</t>
  </si>
  <si>
    <t>3Q16/17</t>
  </si>
  <si>
    <t>4Q16/17</t>
  </si>
  <si>
    <t>1Q17/18</t>
  </si>
  <si>
    <t>2Q17/18</t>
  </si>
  <si>
    <t>3Q17/18</t>
  </si>
  <si>
    <t>4Q17/18</t>
  </si>
  <si>
    <t>1Q18/19</t>
  </si>
  <si>
    <t>3Q18/19</t>
  </si>
  <si>
    <t>4Q18/19</t>
  </si>
  <si>
    <t>1Q19/20</t>
  </si>
  <si>
    <t>2Q19/20</t>
  </si>
  <si>
    <t>4Q19/20</t>
  </si>
  <si>
    <t>3Q19/20</t>
  </si>
  <si>
    <t>3Q15/16</t>
  </si>
  <si>
    <t>1Q 2020/21</t>
  </si>
  <si>
    <t>2Q 2020/21</t>
  </si>
  <si>
    <t>3Q 2020/21</t>
  </si>
  <si>
    <t>2020/21</t>
  </si>
  <si>
    <t>1Q20/21</t>
  </si>
  <si>
    <t>4Q 2020/21</t>
  </si>
  <si>
    <t>Seamles Tubes</t>
  </si>
  <si>
    <t>Billet&amp;Blooms</t>
  </si>
  <si>
    <t>2Q20/21</t>
  </si>
  <si>
    <t>3Q20/21</t>
  </si>
  <si>
    <t>4Q20/21</t>
  </si>
  <si>
    <t>Seamless Tubes</t>
  </si>
  <si>
    <t>2021/22</t>
  </si>
  <si>
    <t>1Q 2021/22</t>
  </si>
  <si>
    <t>2Q 2021/22</t>
  </si>
  <si>
    <t>3Q 2021/22</t>
  </si>
  <si>
    <t>4Q 2021/22</t>
  </si>
  <si>
    <t>1Q21/22</t>
  </si>
  <si>
    <t>2Q21/22</t>
  </si>
  <si>
    <t>3Q21/22</t>
  </si>
  <si>
    <t>4Q21/22</t>
  </si>
  <si>
    <t>1Q 2022/23</t>
  </si>
  <si>
    <t>2Q 2022/23</t>
  </si>
  <si>
    <t>3Q 2022/23</t>
  </si>
  <si>
    <t>4Q 2022/23</t>
  </si>
  <si>
    <t>2022/23</t>
  </si>
  <si>
    <t>1Q22/23</t>
  </si>
  <si>
    <t>2Q22/23</t>
  </si>
  <si>
    <t>3Q22/23</t>
  </si>
  <si>
    <t>4Q22/23</t>
  </si>
  <si>
    <t>1Q 2023/24</t>
  </si>
  <si>
    <t>2Q 2023/24</t>
  </si>
  <si>
    <t>3Q 2023/24</t>
  </si>
  <si>
    <t>4Q 2023/24</t>
  </si>
  <si>
    <t>2023/24</t>
  </si>
  <si>
    <t>1Q23/24</t>
  </si>
  <si>
    <t>2Q23/24</t>
  </si>
  <si>
    <t>3Q23/24</t>
  </si>
  <si>
    <t>4Q23/24</t>
  </si>
  <si>
    <t>2024/25</t>
  </si>
  <si>
    <t>1Q 2024/25</t>
  </si>
  <si>
    <t>2Q 2024/25</t>
  </si>
  <si>
    <t>3Q 2024/25</t>
  </si>
  <si>
    <t>4Q 2024/25</t>
  </si>
  <si>
    <t>1Q24/25</t>
  </si>
  <si>
    <t>2Q24/25</t>
  </si>
  <si>
    <t>3Q24/25</t>
  </si>
  <si>
    <t>4Q24/25</t>
  </si>
  <si>
    <t>1Q 2025/26</t>
  </si>
  <si>
    <t>2Q 2025/26</t>
  </si>
  <si>
    <t>3Q 2025/26</t>
  </si>
  <si>
    <t>4Q 2025/26</t>
  </si>
  <si>
    <t>2025/26</t>
  </si>
  <si>
    <t>Industrials</t>
  </si>
  <si>
    <t>Oil &amp; Gas</t>
  </si>
  <si>
    <t>Tooling</t>
  </si>
  <si>
    <t>Aerospace &amp; Power</t>
  </si>
  <si>
    <t>1Q25/26</t>
  </si>
  <si>
    <t>2Q25/26</t>
  </si>
  <si>
    <t>3Q25/26</t>
  </si>
  <si>
    <t>4Q25/26</t>
  </si>
  <si>
    <t>Oil&amp; Gas</t>
  </si>
  <si>
    <t xml:space="preserve">HIGH PERFORMANCE METALS DIVISION*                </t>
  </si>
  <si>
    <t>* Shipments of previous business years adjusted (without shipments of Buderus)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</si>
</sst>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_-* #,##0_-;\-* #,##0_-;_-* &quot;-&quot;??_-;_-@_-"/>
  </numFmts>
  <fonts count="18" x14ac:knownFonts="1">
    <font>
      <sz val="10"/>
      <color theme="1"/>
      <name val="Arial"/>
      <family val="2"/>
    </font>
    <font>
      <sz val="11"/>
      <name val="voestalpine Light"/>
      <family val="2"/>
    </font>
    <font>
      <b/>
      <sz val="11"/>
      <name val="voestalpine Light"/>
      <family val="2"/>
    </font>
    <font>
      <sz val="10"/>
      <name val="voestalpine Light"/>
      <family val="2"/>
    </font>
    <font>
      <b/>
      <sz val="10"/>
      <name val="voestalpine Light"/>
      <family val="2"/>
    </font>
    <font>
      <sz val="10"/>
      <color theme="1"/>
      <name val="voestalpine Light"/>
      <family val="2"/>
    </font>
    <font>
      <sz val="10"/>
      <color theme="0"/>
      <name val="voestalpine Light"/>
      <family val="2"/>
    </font>
    <font>
      <b/>
      <sz val="12"/>
      <name val="voestalpine Light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voestalpine Light"/>
      <family val="2"/>
    </font>
    <font>
      <b/>
      <sz val="11"/>
      <color theme="1"/>
      <name val="voestalpine Light"/>
      <family val="2"/>
    </font>
    <font>
      <sz val="10"/>
      <color theme="0"/>
      <name val="Arial"/>
      <family val="2"/>
    </font>
    <font>
      <sz val="11"/>
      <color theme="1"/>
      <name val="voestalpine Light"/>
      <family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sz val="9"/>
      <color theme="0"/>
      <name val="voestalpine Light"/>
      <family val="2"/>
    </font>
    <font>
      <i/>
      <sz val="11"/>
      <name val="voestalpine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1C8D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5">
    <xf numFmtId="0" fontId="0" fillId="0" borderId="0" xfId="0"/>
    <xf numFmtId="3" fontId="3" fillId="0" borderId="1" xfId="0" applyNumberFormat="1" applyFont="1" applyBorder="1"/>
    <xf numFmtId="3" fontId="3" fillId="0" borderId="0" xfId="0" applyNumberFormat="1" applyFont="1"/>
    <xf numFmtId="3" fontId="4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5" xfId="0" applyNumberFormat="1" applyFont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1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3" fontId="2" fillId="0" borderId="11" xfId="0" applyNumberFormat="1" applyFont="1" applyBorder="1"/>
    <xf numFmtId="3" fontId="2" fillId="0" borderId="4" xfId="0" applyNumberFormat="1" applyFont="1" applyBorder="1"/>
    <xf numFmtId="3" fontId="0" fillId="0" borderId="0" xfId="0" applyNumberFormat="1"/>
    <xf numFmtId="3" fontId="1" fillId="0" borderId="10" xfId="0" applyNumberFormat="1" applyFont="1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3" fontId="2" fillId="2" borderId="5" xfId="0" applyNumberFormat="1" applyFont="1" applyFill="1" applyBorder="1"/>
    <xf numFmtId="0" fontId="1" fillId="0" borderId="9" xfId="0" applyFont="1" applyBorder="1" applyAlignment="1">
      <alignment horizontal="right"/>
    </xf>
    <xf numFmtId="0" fontId="1" fillId="0" borderId="2" xfId="0" applyFont="1" applyBorder="1"/>
    <xf numFmtId="3" fontId="2" fillId="0" borderId="8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3" xfId="0" applyFont="1" applyBorder="1" applyAlignment="1">
      <alignment horizontal="right"/>
    </xf>
    <xf numFmtId="0" fontId="8" fillId="0" borderId="0" xfId="0" applyFont="1"/>
    <xf numFmtId="3" fontId="2" fillId="3" borderId="4" xfId="0" applyNumberFormat="1" applyFont="1" applyFill="1" applyBorder="1"/>
    <xf numFmtId="3" fontId="11" fillId="3" borderId="4" xfId="0" applyNumberFormat="1" applyFont="1" applyFill="1" applyBorder="1"/>
    <xf numFmtId="3" fontId="11" fillId="0" borderId="4" xfId="0" applyNumberFormat="1" applyFont="1" applyBorder="1"/>
    <xf numFmtId="0" fontId="13" fillId="0" borderId="0" xfId="0" applyFont="1" applyAlignment="1">
      <alignment horizontal="center" vertical="center" wrapText="1"/>
    </xf>
    <xf numFmtId="164" fontId="0" fillId="0" borderId="0" xfId="0" applyNumberFormat="1"/>
    <xf numFmtId="3" fontId="3" fillId="0" borderId="16" xfId="0" applyNumberFormat="1" applyFont="1" applyBorder="1"/>
    <xf numFmtId="3" fontId="13" fillId="0" borderId="0" xfId="0" applyNumberFormat="1" applyFont="1"/>
    <xf numFmtId="0" fontId="1" fillId="0" borderId="0" xfId="0" applyFont="1"/>
    <xf numFmtId="0" fontId="2" fillId="0" borderId="14" xfId="0" applyFont="1" applyBorder="1" applyAlignment="1">
      <alignment horizontal="right"/>
    </xf>
    <xf numFmtId="3" fontId="2" fillId="0" borderId="17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3" xfId="0" applyNumberFormat="1" applyFont="1" applyBorder="1"/>
    <xf numFmtId="3" fontId="5" fillId="0" borderId="10" xfId="0" applyNumberFormat="1" applyFont="1" applyBorder="1"/>
    <xf numFmtId="0" fontId="14" fillId="0" borderId="0" xfId="0" applyFont="1"/>
    <xf numFmtId="0" fontId="12" fillId="0" borderId="0" xfId="0" applyFont="1"/>
    <xf numFmtId="166" fontId="3" fillId="0" borderId="0" xfId="1" applyNumberFormat="1" applyFont="1" applyFill="1" applyBorder="1" applyAlignment="1"/>
    <xf numFmtId="166" fontId="2" fillId="3" borderId="4" xfId="1" applyNumberFormat="1" applyFont="1" applyFill="1" applyBorder="1" applyAlignment="1"/>
    <xf numFmtId="166" fontId="2" fillId="0" borderId="4" xfId="1" applyNumberFormat="1" applyFont="1" applyFill="1" applyBorder="1" applyAlignment="1"/>
    <xf numFmtId="0" fontId="16" fillId="0" borderId="0" xfId="0" applyFont="1"/>
    <xf numFmtId="0" fontId="16" fillId="0" borderId="0" xfId="0" applyFont="1" applyAlignment="1">
      <alignment horizontal="right"/>
    </xf>
    <xf numFmtId="165" fontId="12" fillId="0" borderId="0" xfId="0" applyNumberFormat="1" applyFont="1"/>
    <xf numFmtId="3" fontId="12" fillId="0" borderId="0" xfId="0" applyNumberFormat="1" applyFont="1"/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/>
    <xf numFmtId="0" fontId="1" fillId="0" borderId="18" xfId="0" applyFont="1" applyBorder="1"/>
    <xf numFmtId="3" fontId="4" fillId="0" borderId="19" xfId="0" applyNumberFormat="1" applyFont="1" applyBorder="1"/>
    <xf numFmtId="0" fontId="1" fillId="0" borderId="20" xfId="0" applyFont="1" applyBorder="1"/>
    <xf numFmtId="3" fontId="4" fillId="0" borderId="21" xfId="0" applyNumberFormat="1" applyFont="1" applyBorder="1"/>
    <xf numFmtId="0" fontId="1" fillId="0" borderId="22" xfId="0" applyFont="1" applyBorder="1"/>
    <xf numFmtId="3" fontId="4" fillId="0" borderId="23" xfId="0" applyNumberFormat="1" applyFont="1" applyBorder="1"/>
    <xf numFmtId="166" fontId="4" fillId="0" borderId="19" xfId="1" applyNumberFormat="1" applyFont="1" applyFill="1" applyBorder="1" applyAlignment="1"/>
    <xf numFmtId="166" fontId="4" fillId="0" borderId="21" xfId="1" applyNumberFormat="1" applyFont="1" applyFill="1" applyBorder="1" applyAlignment="1"/>
    <xf numFmtId="166" fontId="4" fillId="0" borderId="23" xfId="1" applyNumberFormat="1" applyFont="1" applyFill="1" applyBorder="1" applyAlignment="1"/>
    <xf numFmtId="166" fontId="2" fillId="0" borderId="17" xfId="1" applyNumberFormat="1" applyFont="1" applyFill="1" applyBorder="1" applyAlignment="1"/>
    <xf numFmtId="0" fontId="2" fillId="3" borderId="14" xfId="0" applyFont="1" applyFill="1" applyBorder="1" applyAlignment="1">
      <alignment horizontal="right"/>
    </xf>
    <xf numFmtId="166" fontId="2" fillId="3" borderId="17" xfId="1" applyNumberFormat="1" applyFont="1" applyFill="1" applyBorder="1" applyAlignment="1"/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3" fontId="2" fillId="0" borderId="21" xfId="0" applyNumberFormat="1" applyFont="1" applyBorder="1"/>
    <xf numFmtId="3" fontId="2" fillId="3" borderId="17" xfId="0" applyNumberFormat="1" applyFont="1" applyFill="1" applyBorder="1"/>
    <xf numFmtId="0" fontId="1" fillId="0" borderId="25" xfId="0" applyFont="1" applyBorder="1" applyAlignment="1">
      <alignment horizontal="right" vertical="center" wrapText="1"/>
    </xf>
    <xf numFmtId="3" fontId="2" fillId="0" borderId="10" xfId="0" applyNumberFormat="1" applyFont="1" applyBorder="1"/>
    <xf numFmtId="3" fontId="3" fillId="0" borderId="13" xfId="0" applyNumberFormat="1" applyFont="1" applyBorder="1"/>
    <xf numFmtId="3" fontId="3" fillId="0" borderId="29" xfId="0" applyNumberFormat="1" applyFont="1" applyBorder="1"/>
    <xf numFmtId="3" fontId="2" fillId="0" borderId="28" xfId="0" applyNumberFormat="1" applyFont="1" applyBorder="1"/>
    <xf numFmtId="0" fontId="1" fillId="0" borderId="24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center"/>
    </xf>
    <xf numFmtId="3" fontId="4" fillId="0" borderId="28" xfId="0" applyNumberFormat="1" applyFont="1" applyBorder="1"/>
    <xf numFmtId="9" fontId="16" fillId="0" borderId="0" xfId="0" applyNumberFormat="1" applyFont="1"/>
    <xf numFmtId="0" fontId="17" fillId="0" borderId="0" xfId="0" applyFont="1"/>
    <xf numFmtId="0" fontId="9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50AACD"/>
      <color rgb="FFA5A5A5"/>
      <color rgb="FF91C8DC"/>
      <color rgb="FFC8E1F0"/>
      <color rgb="FF0082B4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cap="all" spc="50" baseline="0">
                <a:solidFill>
                  <a:schemeClr val="bg1"/>
                </a:solidFill>
                <a:effectLst>
                  <a:outerShdw blurRad="50800" dist="50800" dir="5400000" algn="ctr" rotWithShape="0">
                    <a:srgbClr val="000000">
                      <a:alpha val="99000"/>
                    </a:srgbClr>
                  </a:outerShdw>
                </a:effectLst>
                <a:latin typeface="voestalpine Light" panose="020B0300030000000000" pitchFamily="34" charset="0"/>
                <a:ea typeface="+mn-ea"/>
                <a:cs typeface="+mn-cs"/>
              </a:defRPr>
            </a:pPr>
            <a:r>
              <a:rPr lang="de-AT" sz="1000" baseline="0">
                <a:solidFill>
                  <a:schemeClr val="bg1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voestalpine Light" panose="020B0300030000000000" pitchFamily="34" charset="0"/>
              </a:rPr>
              <a:t> Q3</a:t>
            </a:r>
            <a:br>
              <a:rPr lang="de-AT" sz="1000">
                <a:solidFill>
                  <a:schemeClr val="bg1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voestalpine Light" panose="020B0300030000000000" pitchFamily="34" charset="0"/>
              </a:rPr>
            </a:br>
            <a:r>
              <a:rPr lang="de-AT" sz="1000">
                <a:solidFill>
                  <a:schemeClr val="bg1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voestalpine Light" panose="020B0300030000000000" pitchFamily="34" charset="0"/>
              </a:rPr>
              <a:t>2025/26</a:t>
            </a:r>
          </a:p>
          <a:p>
            <a:pPr algn="r">
              <a:defRPr sz="1000">
                <a:solidFill>
                  <a:schemeClr val="bg1"/>
                </a:solidFill>
                <a:latin typeface="voestalpine Light" panose="020B0300030000000000" pitchFamily="34" charset="0"/>
              </a:defRPr>
            </a:pPr>
            <a:endParaRPr lang="de-AT" sz="1000">
              <a:solidFill>
                <a:schemeClr val="bg1"/>
              </a:solidFill>
              <a:effectLst>
                <a:outerShdw sx="1000" sy="1000" algn="ctr" rotWithShape="0">
                  <a:srgbClr val="000000"/>
                </a:outerShdw>
              </a:effectLst>
              <a:latin typeface="voestalpine Light" panose="020B0300030000000000" pitchFamily="34" charset="0"/>
            </a:endParaRPr>
          </a:p>
        </c:rich>
      </c:tx>
      <c:layout>
        <c:manualLayout>
          <c:xMode val="edge"/>
          <c:yMode val="edge"/>
          <c:x val="0.78583675295333788"/>
          <c:y val="4.3956043956043959E-2"/>
        </c:manualLayout>
      </c:layout>
      <c:overlay val="0"/>
      <c:spPr>
        <a:solidFill>
          <a:srgbClr val="50AACD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cap="all" spc="50" baseline="0">
              <a:solidFill>
                <a:schemeClr val="bg1"/>
              </a:solidFill>
              <a:effectLst>
                <a:outerShdw blurRad="50800" dist="50800" dir="5400000" algn="ctr" rotWithShape="0">
                  <a:srgbClr val="000000">
                    <a:alpha val="99000"/>
                  </a:srgbClr>
                </a:outerShdw>
              </a:effectLst>
              <a:latin typeface="voestalpine Light" panose="020B0300030000000000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856870303732736"/>
          <c:y val="2.1810176953687244E-2"/>
          <c:w val="0.55212905606741092"/>
          <c:h val="0.95509398018796032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  <a:scene3d>
              <a:camera prst="orthographicFront"/>
              <a:lightRig rig="brightRoom" dir="t"/>
            </a:scene3d>
            <a:sp3d prstMaterial="flat">
              <a:bevelT w="0" h="0"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91C8DC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F5-48EA-88CB-D3423EB1807C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F5-48EA-88CB-D3423EB1807C}"/>
              </c:ext>
            </c:extLst>
          </c:dPt>
          <c:dPt>
            <c:idx val="2"/>
            <c:bubble3D val="0"/>
            <c:spPr>
              <a:solidFill>
                <a:srgbClr val="50AACD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F5-48EA-88CB-D3423EB1807C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3F5-48EA-88CB-D3423EB1807C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3F5-48EA-88CB-D3423EB1807C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bg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F5-48EA-88CB-D3423EB1807C}"/>
                </c:ext>
              </c:extLst>
            </c:dLbl>
            <c:dLbl>
              <c:idx val="4"/>
              <c:layout>
                <c:manualLayout>
                  <c:x val="-1.1290606033902258E-16"/>
                  <c:y val="-1.090222804628210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F5-48EA-88CB-D3423EB18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50" b="0" i="0" u="none" strike="noStrike" kern="1200" baseline="0">
                    <a:solidFill>
                      <a:schemeClr val="tx1"/>
                    </a:solidFill>
                    <a:effectLst/>
                    <a:latin typeface="voestalpine Medium" panose="020B0600030000000000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shipments!$Q$106:$U$106</c:f>
              <c:strCache>
                <c:ptCount val="5"/>
                <c:pt idx="0">
                  <c:v>Heavy Plate</c:v>
                </c:pt>
                <c:pt idx="1">
                  <c:v>Hot rolled</c:v>
                </c:pt>
                <c:pt idx="2">
                  <c:v>Cold rolled</c:v>
                </c:pt>
                <c:pt idx="3">
                  <c:v>Surface treated</c:v>
                </c:pt>
                <c:pt idx="4">
                  <c:v>Misc.</c:v>
                </c:pt>
              </c:strCache>
            </c:strRef>
          </c:cat>
          <c:val>
            <c:numRef>
              <c:f>shipments!$Q$107:$U$107</c:f>
              <c:numCache>
                <c:formatCode>0%</c:formatCode>
                <c:ptCount val="5"/>
                <c:pt idx="0">
                  <c:v>0.11444136159987679</c:v>
                </c:pt>
                <c:pt idx="1">
                  <c:v>0.23195278049507315</c:v>
                </c:pt>
                <c:pt idx="2">
                  <c:v>0.17432110008347865</c:v>
                </c:pt>
                <c:pt idx="3">
                  <c:v>0.47774250158520482</c:v>
                </c:pt>
                <c:pt idx="4">
                  <c:v>1.5422562363666132E-3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5-48EA-88CB-D3423EB1807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96"/>
        <c:holeSize val="3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91C8DC"/>
      </a:solidFill>
      <a:round/>
    </a:ln>
    <a:effectLst/>
  </c:spPr>
  <c:txPr>
    <a:bodyPr/>
    <a:lstStyle/>
    <a:p>
      <a:pPr>
        <a:defRPr>
          <a:effectLst>
            <a:outerShdw blurRad="50800" dist="50800" dir="5400000" algn="ctr" rotWithShape="0">
              <a:srgbClr val="000000">
                <a:alpha val="99000"/>
              </a:srgbClr>
            </a:outerShdw>
          </a:effectLst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9D-4C75-ADE2-9EDD4A2FFBD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9D-4C75-ADE2-9EDD4A2FFBDB}"/>
              </c:ext>
            </c:extLst>
          </c:dPt>
          <c:dPt>
            <c:idx val="4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9D-4C75-ADE2-9EDD4A2FFBDB}"/>
              </c:ext>
            </c:extLst>
          </c:dPt>
          <c:dPt>
            <c:idx val="5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9D-4C75-ADE2-9EDD4A2FFBDB}"/>
              </c:ext>
            </c:extLst>
          </c:dPt>
          <c:dPt>
            <c:idx val="6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73-488B-BDFA-55A3452C7C92}"/>
              </c:ext>
            </c:extLst>
          </c:dPt>
          <c:dPt>
            <c:idx val="7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73-488B-BDFA-55A3452C7C92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73-488B-BDFA-55A3452C7C92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73-488B-BDFA-55A3452C7C92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6F-4445-B321-7859F1DCE9FB}"/>
              </c:ext>
            </c:extLst>
          </c:dPt>
          <c:dPt>
            <c:idx val="11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6F-4445-B321-7859F1DCE9FB}"/>
              </c:ext>
            </c:extLst>
          </c:dPt>
          <c:dPt>
            <c:idx val="12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6F-4445-B321-7859F1DCE9FB}"/>
              </c:ext>
            </c:extLst>
          </c:dPt>
          <c:dPt>
            <c:idx val="13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6F-4445-B321-7859F1DCE9FB}"/>
              </c:ext>
            </c:extLst>
          </c:dPt>
          <c:dPt>
            <c:idx val="14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A0-495A-AF3E-AFBF507309E3}"/>
              </c:ext>
            </c:extLst>
          </c:dPt>
          <c:dPt>
            <c:idx val="15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A0-495A-AF3E-AFBF507309E3}"/>
              </c:ext>
            </c:extLst>
          </c:dPt>
          <c:dPt>
            <c:idx val="16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B6F-4445-B321-7859F1DCE9FB}"/>
              </c:ext>
            </c:extLst>
          </c:dPt>
          <c:dPt>
            <c:idx val="17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AF6-4849-A46D-1032ABB99D74}"/>
              </c:ext>
            </c:extLst>
          </c:dPt>
          <c:dPt>
            <c:idx val="18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62-4CAD-8E8E-D7F7CA3D67AD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7BD-46E1-9FD1-41D0DE1DE770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1A9D-4C75-ADE2-9EDD4A2FFBDB}"/>
              </c:ext>
            </c:extLst>
          </c:dPt>
          <c:dPt>
            <c:idx val="21"/>
            <c:invertIfNegative val="0"/>
            <c:bubble3D val="0"/>
            <c:spPr>
              <a:solidFill>
                <a:srgbClr val="C4C4C4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A89F-4B8E-BA05-2DC9EB7095CA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D568-4A8A-B83E-F4F608C7F096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559-4116-B713-BC12DB22981E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D89-4610-8E50-55FF86713573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693D-46E9-A020-3786C3D8115F}"/>
              </c:ext>
            </c:extLst>
          </c:dPt>
          <c:dPt>
            <c:idx val="26"/>
            <c:invertIfNegative val="0"/>
            <c:bubble3D val="0"/>
            <c:spPr>
              <a:solidFill>
                <a:srgbClr val="50AACD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B07-499A-B066-7ACD1520577E}"/>
              </c:ext>
            </c:extLst>
          </c:dPt>
          <c:cat>
            <c:strRef>
              <c:f>(shipments!$O$54:$O$57,shipments!$O$59:$O$62,shipments!$O$64:$O$67,shipments!$O$69:$O$72,shipments!$O$74:$O$77,shipments!$O$79,shipments!$O$80,shipments!$O$81,shipments!$O$82,shipments!$O$84,shipments!$O$85,shipments!$O$86,shipments!$O$87,shipments!$O$89,shipments!$O$90,shipments!$O$91,shipments!$O$92,shipments!$O$94,shipments!$O$95,shipments!$O$96,shipments!$O$97,shipments!$O$99,shipments!$O$100,shipments!$O$101,shipments!$O$102,shipments!$O$104,shipments!$O$105,shipments!$O$106)</c:f>
              <c:strCache>
                <c:ptCount val="27"/>
                <c:pt idx="0">
                  <c:v>1Q19/20</c:v>
                </c:pt>
                <c:pt idx="1">
                  <c:v>2Q19/20</c:v>
                </c:pt>
                <c:pt idx="2">
                  <c:v>3Q19/20</c:v>
                </c:pt>
                <c:pt idx="3">
                  <c:v>4Q19/20</c:v>
                </c:pt>
                <c:pt idx="4">
                  <c:v>1Q20/21</c:v>
                </c:pt>
                <c:pt idx="5">
                  <c:v>2Q20/21</c:v>
                </c:pt>
                <c:pt idx="6">
                  <c:v>3Q20/21</c:v>
                </c:pt>
                <c:pt idx="7">
                  <c:v>4Q20/21</c:v>
                </c:pt>
                <c:pt idx="8">
                  <c:v>1Q21/22</c:v>
                </c:pt>
                <c:pt idx="9">
                  <c:v>2Q21/22</c:v>
                </c:pt>
                <c:pt idx="10">
                  <c:v>3Q21/22</c:v>
                </c:pt>
                <c:pt idx="11">
                  <c:v>4Q21/22</c:v>
                </c:pt>
                <c:pt idx="12">
                  <c:v>1Q22/23</c:v>
                </c:pt>
                <c:pt idx="13">
                  <c:v>2Q22/23</c:v>
                </c:pt>
                <c:pt idx="14">
                  <c:v>3Q22/23</c:v>
                </c:pt>
                <c:pt idx="15">
                  <c:v>4Q22/23</c:v>
                </c:pt>
                <c:pt idx="16">
                  <c:v>1Q23/24</c:v>
                </c:pt>
                <c:pt idx="17">
                  <c:v>2Q23/24</c:v>
                </c:pt>
                <c:pt idx="18">
                  <c:v>3Q23/24</c:v>
                </c:pt>
                <c:pt idx="19">
                  <c:v>4Q23/24</c:v>
                </c:pt>
                <c:pt idx="20">
                  <c:v>1Q24/25</c:v>
                </c:pt>
                <c:pt idx="21">
                  <c:v>2Q24/25</c:v>
                </c:pt>
                <c:pt idx="22">
                  <c:v>3Q24/25</c:v>
                </c:pt>
                <c:pt idx="23">
                  <c:v>4Q24/25</c:v>
                </c:pt>
                <c:pt idx="24">
                  <c:v>1Q25/26</c:v>
                </c:pt>
                <c:pt idx="25">
                  <c:v>2Q25/26</c:v>
                </c:pt>
                <c:pt idx="26">
                  <c:v>3Q25/26</c:v>
                </c:pt>
              </c:strCache>
            </c:strRef>
          </c:cat>
          <c:val>
            <c:numRef>
              <c:f>(shipments!$H$54:$H$57,shipments!$H$59:$H$62,shipments!$H$64:$H$67,shipments!$H$69:$H$72,shipments!$H$74:$H$77,shipments!$H$79,shipments!$H$80,shipments!$H$81,shipments!$H$82,shipments!$H$84,shipments!$H$85,shipments!$H$86,shipments!$H$87,shipments!$H$89,shipments!$H$90,shipments!$H$91,shipments!$H$92,shipments!$H$94,shipments!$H$95,shipments!$H$96,shipments!$H$97,shipments!$H$99,shipments!$H$100,shipments!$H$101,shipments!$H$102,shipments!$H$104,shipments!$H$105,shipments!$H$106)</c:f>
              <c:numCache>
                <c:formatCode>#,##0</c:formatCode>
                <c:ptCount val="27"/>
                <c:pt idx="0">
                  <c:v>1217970</c:v>
                </c:pt>
                <c:pt idx="1">
                  <c:v>1136221.2893180004</c:v>
                </c:pt>
                <c:pt idx="2">
                  <c:v>1145893.3852059997</c:v>
                </c:pt>
                <c:pt idx="3">
                  <c:v>1330781.073262</c:v>
                </c:pt>
                <c:pt idx="4">
                  <c:v>814412.75944800221</c:v>
                </c:pt>
                <c:pt idx="5">
                  <c:v>1176463.3672380012</c:v>
                </c:pt>
                <c:pt idx="6">
                  <c:v>1293765.1629500019</c:v>
                </c:pt>
                <c:pt idx="7">
                  <c:v>1383250</c:v>
                </c:pt>
                <c:pt idx="8">
                  <c:v>1268110</c:v>
                </c:pt>
                <c:pt idx="9">
                  <c:v>1111820</c:v>
                </c:pt>
                <c:pt idx="10">
                  <c:v>1169220</c:v>
                </c:pt>
                <c:pt idx="11">
                  <c:v>1328170</c:v>
                </c:pt>
                <c:pt idx="12">
                  <c:v>1245808.1214219998</c:v>
                </c:pt>
                <c:pt idx="13">
                  <c:v>1096321.0484850002</c:v>
                </c:pt>
                <c:pt idx="14">
                  <c:v>1053331.9913699999</c:v>
                </c:pt>
                <c:pt idx="15">
                  <c:v>1339648.7795140001</c:v>
                </c:pt>
                <c:pt idx="16">
                  <c:v>1274213.3131200001</c:v>
                </c:pt>
                <c:pt idx="17">
                  <c:v>1161365.614784</c:v>
                </c:pt>
                <c:pt idx="18">
                  <c:v>1087246.6527710001</c:v>
                </c:pt>
                <c:pt idx="19">
                  <c:v>1302018</c:v>
                </c:pt>
                <c:pt idx="20">
                  <c:v>1218429.6000000001</c:v>
                </c:pt>
                <c:pt idx="21">
                  <c:v>1051990</c:v>
                </c:pt>
                <c:pt idx="22">
                  <c:v>1041298</c:v>
                </c:pt>
                <c:pt idx="23">
                  <c:v>1348087</c:v>
                </c:pt>
                <c:pt idx="24">
                  <c:v>1295157</c:v>
                </c:pt>
                <c:pt idx="25">
                  <c:v>1172307</c:v>
                </c:pt>
                <c:pt idx="26">
                  <c:v>1129863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4-4E09-AFD6-ACBDD49E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30"/>
        <c:axId val="525577848"/>
        <c:axId val="525582440"/>
      </c:barChart>
      <c:catAx>
        <c:axId val="52557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82440"/>
        <c:crosses val="autoZero"/>
        <c:auto val="1"/>
        <c:lblAlgn val="ctr"/>
        <c:lblOffset val="100"/>
        <c:noMultiLvlLbl val="0"/>
      </c:catAx>
      <c:valAx>
        <c:axId val="52558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7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91C8DC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EB-4A5B-A471-C18DF0DCA5B3}"/>
              </c:ext>
            </c:extLst>
          </c:dPt>
          <c:dPt>
            <c:idx val="3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EB-4A5B-A471-C18DF0DCA5B3}"/>
              </c:ext>
            </c:extLst>
          </c:dPt>
          <c:dPt>
            <c:idx val="4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EB-4A5B-A471-C18DF0DCA5B3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EB-4A5B-A471-C18DF0DCA5B3}"/>
              </c:ext>
            </c:extLst>
          </c:dPt>
          <c:dPt>
            <c:idx val="6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5-48C9-AB7D-51432B40899A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5-48C9-AB7D-51432B40899A}"/>
              </c:ext>
            </c:extLst>
          </c:dPt>
          <c:dPt>
            <c:idx val="8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E5-48C9-AB7D-51432B40899A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E5-48C9-AB7D-51432B4089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0-4D95-ACB3-E4F981CC6785}"/>
              </c:ext>
            </c:extLst>
          </c:dPt>
          <c:dPt>
            <c:idx val="11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0-4D95-ACB3-E4F981CC6785}"/>
              </c:ext>
            </c:extLst>
          </c:dPt>
          <c:dPt>
            <c:idx val="12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0-4D95-ACB3-E4F981CC6785}"/>
              </c:ext>
            </c:extLst>
          </c:dPt>
          <c:dPt>
            <c:idx val="13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0-4D95-ACB3-E4F981CC6785}"/>
              </c:ext>
            </c:extLst>
          </c:dPt>
          <c:dPt>
            <c:idx val="14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3F-4493-ADE3-7BAFDEDD4142}"/>
              </c:ext>
            </c:extLst>
          </c:dPt>
          <c:dPt>
            <c:idx val="15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3F-4493-ADE3-7BAFDEDD4142}"/>
              </c:ext>
            </c:extLst>
          </c:dPt>
          <c:dPt>
            <c:idx val="16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83F-4493-ADE3-7BAFDEDD4142}"/>
              </c:ext>
            </c:extLst>
          </c:dPt>
          <c:dPt>
            <c:idx val="17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0B72-4551-8C40-824D7EA1B549}"/>
              </c:ext>
            </c:extLst>
          </c:dPt>
          <c:dPt>
            <c:idx val="18"/>
            <c:invertIfNegative val="0"/>
            <c:bubble3D val="0"/>
            <c:spPr>
              <a:solidFill>
                <a:srgbClr val="C4C4C4"/>
              </a:solidFill>
              <a:ln>
                <a:solidFill>
                  <a:srgbClr val="C4C4C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FFB-44E7-9E90-5990AC8EF72F}"/>
              </c:ext>
            </c:extLst>
          </c:dPt>
          <c:dPt>
            <c:idx val="19"/>
            <c:invertIfNegative val="0"/>
            <c:bubble3D val="0"/>
            <c:spPr>
              <a:solidFill>
                <a:srgbClr val="C4C4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532-4568-90FD-1ADABAC0F952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7EB-4A5B-A471-C18DF0DCA5B3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C81-4134-AA91-C20CC5979312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3087-4ED7-AF99-89D7A997F7EC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CA5-4F82-97D5-E47C4A7268DD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405-47E8-8093-5F97389D148F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5DB-4558-87C6-81E38496738A}"/>
              </c:ext>
            </c:extLst>
          </c:dPt>
          <c:dPt>
            <c:idx val="26"/>
            <c:invertIfNegative val="0"/>
            <c:bubble3D val="0"/>
            <c:spPr>
              <a:solidFill>
                <a:srgbClr val="50AACD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2BC6-4F79-990E-407F041ECE92}"/>
              </c:ext>
            </c:extLst>
          </c:dPt>
          <c:cat>
            <c:strRef>
              <c:f>(shipments!$O$54:$O$57,shipments!$O$59:$O$62,shipments!$O$64:$O$67,shipments!$O$69:$O$72,shipments!$O$74:$O$77,shipments!$O$79,shipments!$O$80,shipments!$O$81,shipments!$O$82,shipments!$O$84,shipments!$O$85,shipments!$O$86,shipments!$O$87,shipments!$O$89,shipments!$O$90,shipments!$O$91,shipments!$O$92,shipments!$O$94,shipments!$O$95,shipments!$O$96,shipments!$O$97,shipments!$O$99,shipments!$O$100,shipments!$O$101,shipments!$O$102,shipments!$O$104,shipments!$O$105,shipments!$O$106)</c:f>
              <c:strCache>
                <c:ptCount val="27"/>
                <c:pt idx="0">
                  <c:v>1Q19/20</c:v>
                </c:pt>
                <c:pt idx="1">
                  <c:v>2Q19/20</c:v>
                </c:pt>
                <c:pt idx="2">
                  <c:v>3Q19/20</c:v>
                </c:pt>
                <c:pt idx="3">
                  <c:v>4Q19/20</c:v>
                </c:pt>
                <c:pt idx="4">
                  <c:v>1Q20/21</c:v>
                </c:pt>
                <c:pt idx="5">
                  <c:v>2Q20/21</c:v>
                </c:pt>
                <c:pt idx="6">
                  <c:v>3Q20/21</c:v>
                </c:pt>
                <c:pt idx="7">
                  <c:v>4Q20/21</c:v>
                </c:pt>
                <c:pt idx="8">
                  <c:v>1Q21/22</c:v>
                </c:pt>
                <c:pt idx="9">
                  <c:v>2Q21/22</c:v>
                </c:pt>
                <c:pt idx="10">
                  <c:v>3Q21/22</c:v>
                </c:pt>
                <c:pt idx="11">
                  <c:v>4Q21/22</c:v>
                </c:pt>
                <c:pt idx="12">
                  <c:v>1Q22/23</c:v>
                </c:pt>
                <c:pt idx="13">
                  <c:v>2Q22/23</c:v>
                </c:pt>
                <c:pt idx="14">
                  <c:v>3Q22/23</c:v>
                </c:pt>
                <c:pt idx="15">
                  <c:v>4Q22/23</c:v>
                </c:pt>
                <c:pt idx="16">
                  <c:v>1Q23/24</c:v>
                </c:pt>
                <c:pt idx="17">
                  <c:v>2Q23/24</c:v>
                </c:pt>
                <c:pt idx="18">
                  <c:v>3Q23/24</c:v>
                </c:pt>
                <c:pt idx="19">
                  <c:v>4Q23/24</c:v>
                </c:pt>
                <c:pt idx="20">
                  <c:v>1Q24/25</c:v>
                </c:pt>
                <c:pt idx="21">
                  <c:v>2Q24/25</c:v>
                </c:pt>
                <c:pt idx="22">
                  <c:v>3Q24/25</c:v>
                </c:pt>
                <c:pt idx="23">
                  <c:v>4Q24/25</c:v>
                </c:pt>
                <c:pt idx="24">
                  <c:v>1Q25/26</c:v>
                </c:pt>
                <c:pt idx="25">
                  <c:v>2Q25/26</c:v>
                </c:pt>
                <c:pt idx="26">
                  <c:v>3Q25/26</c:v>
                </c:pt>
              </c:strCache>
            </c:strRef>
          </c:cat>
          <c:val>
            <c:numRef>
              <c:f>(shipments!$G$162:$G$165,shipments!$G$167:$G$170,shipments!$G$172:$G$175,shipments!$G$177:$G$180,shipments!$G$182:$G$185,shipments!$G$187,shipments!$G$188,shipments!$G$189,shipments!$G$190,shipments!$G$192,shipments!$G$193,shipments!$G$194,shipments!$G$195,shipments!$G$197,shipments!$G$198,shipments!$G$199,shipments!$G$200,shipments!$G$202,shipments!$G$203:$G$204,shipments!$G$205,shipments!$G$207,shipments!$G$208,shipments!$G$209,shipments!$G$210,shipments!$G$212,shipments!$G$213,shipments!$G$214)</c:f>
              <c:numCache>
                <c:formatCode>#,##0</c:formatCode>
                <c:ptCount val="27"/>
                <c:pt idx="0">
                  <c:v>384905.80000000005</c:v>
                </c:pt>
                <c:pt idx="1">
                  <c:v>352604.2</c:v>
                </c:pt>
                <c:pt idx="2">
                  <c:v>325633.3</c:v>
                </c:pt>
                <c:pt idx="3">
                  <c:v>353368.8</c:v>
                </c:pt>
                <c:pt idx="4">
                  <c:v>293946.00100000005</c:v>
                </c:pt>
                <c:pt idx="5">
                  <c:v>270561.89899999998</c:v>
                </c:pt>
                <c:pt idx="6">
                  <c:v>311136</c:v>
                </c:pt>
                <c:pt idx="7">
                  <c:v>363091.8</c:v>
                </c:pt>
                <c:pt idx="8">
                  <c:v>399765.69999999995</c:v>
                </c:pt>
                <c:pt idx="9">
                  <c:v>356902.40000000002</c:v>
                </c:pt>
                <c:pt idx="10">
                  <c:v>358927.9</c:v>
                </c:pt>
                <c:pt idx="11">
                  <c:v>373232</c:v>
                </c:pt>
                <c:pt idx="12">
                  <c:v>403662.1</c:v>
                </c:pt>
                <c:pt idx="13">
                  <c:v>378128.91000000003</c:v>
                </c:pt>
                <c:pt idx="14">
                  <c:v>354185.25100000005</c:v>
                </c:pt>
                <c:pt idx="15">
                  <c:v>359880.13900000002</c:v>
                </c:pt>
                <c:pt idx="16">
                  <c:v>372569.70600000001</c:v>
                </c:pt>
                <c:pt idx="17">
                  <c:v>339687.29399999999</c:v>
                </c:pt>
                <c:pt idx="18">
                  <c:v>301816</c:v>
                </c:pt>
                <c:pt idx="19">
                  <c:v>361107</c:v>
                </c:pt>
                <c:pt idx="20">
                  <c:v>343132</c:v>
                </c:pt>
                <c:pt idx="21">
                  <c:v>320779</c:v>
                </c:pt>
                <c:pt idx="22">
                  <c:v>281721</c:v>
                </c:pt>
                <c:pt idx="23">
                  <c:v>333452</c:v>
                </c:pt>
                <c:pt idx="24">
                  <c:v>353819</c:v>
                </c:pt>
                <c:pt idx="25">
                  <c:v>329276</c:v>
                </c:pt>
                <c:pt idx="26">
                  <c:v>318644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A-446F-B2EE-19CDBDDB4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30"/>
        <c:axId val="525577848"/>
        <c:axId val="525582440"/>
      </c:barChart>
      <c:catAx>
        <c:axId val="52557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82440"/>
        <c:crosses val="autoZero"/>
        <c:auto val="1"/>
        <c:lblAlgn val="ctr"/>
        <c:lblOffset val="100"/>
        <c:noMultiLvlLbl val="0"/>
      </c:catAx>
      <c:valAx>
        <c:axId val="52558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7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91C8DC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AT" sz="1000" b="1" i="0" u="none" strike="noStrike" cap="none" baseline="0">
                <a:effectLst>
                  <a:outerShdw sx="1000" sy="1000" algn="tl" rotWithShape="0">
                    <a:sysClr val="windowText" lastClr="000000"/>
                  </a:outerShdw>
                </a:effectLst>
              </a:rPr>
              <a:t> </a:t>
            </a:r>
            <a: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  <a:t> Q3 </a:t>
            </a:r>
            <a:b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</a:br>
            <a: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  <a:t>2025/26</a:t>
            </a:r>
            <a:endParaRPr lang="de-AT" sz="1000" b="1" cap="none" spc="0" baseline="0">
              <a:ln w="0"/>
              <a:solidFill>
                <a:schemeClr val="bg1"/>
              </a:solidFill>
              <a:effectLst>
                <a:outerShdw sx="1000" sy="1000" algn="tl" rotWithShape="0">
                  <a:schemeClr val="dk1"/>
                </a:outerShdw>
              </a:effectLst>
              <a:latin typeface="voestalpine Light" panose="020B0300030000000000" pitchFamily="34" charset="0"/>
            </a:endParaRPr>
          </a:p>
        </c:rich>
      </c:tx>
      <c:layout>
        <c:manualLayout>
          <c:xMode val="edge"/>
          <c:yMode val="edge"/>
          <c:x val="0.79068031988959142"/>
          <c:y val="4.0403320488795205E-2"/>
        </c:manualLayout>
      </c:layout>
      <c:overlay val="0"/>
      <c:spPr>
        <a:solidFill>
          <a:srgbClr val="50AACD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cap="none" spc="0" baseline="0">
              <a:ln w="0"/>
              <a:solidFill>
                <a:schemeClr val="bg1"/>
              </a:solidFill>
              <a:effectLst>
                <a:outerShdw sx="1000" sy="1000" algn="tl" rotWithShape="0">
                  <a:schemeClr val="dk1"/>
                </a:outerShdw>
              </a:effectLst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>
        <c:manualLayout>
          <c:layoutTarget val="inner"/>
          <c:xMode val="edge"/>
          <c:yMode val="edge"/>
          <c:x val="0.15645459810481435"/>
          <c:y val="2.3119315075567106E-2"/>
          <c:w val="0.5560430298325385"/>
          <c:h val="0.962904194312867"/>
        </c:manualLayout>
      </c:layout>
      <c:doughnutChart>
        <c:varyColors val="1"/>
        <c:ser>
          <c:idx val="0"/>
          <c:order val="0"/>
          <c:tx>
            <c:strRef>
              <c:f>shipments!$Q$215:$T$215</c:f>
              <c:strCache>
                <c:ptCount val="4"/>
                <c:pt idx="0">
                  <c:v>Rails</c:v>
                </c:pt>
                <c:pt idx="1">
                  <c:v>Wire Rod</c:v>
                </c:pt>
                <c:pt idx="2">
                  <c:v>Seamles Tubes</c:v>
                </c:pt>
                <c:pt idx="3">
                  <c:v>Billet&amp;Blooms</c:v>
                </c:pt>
              </c:strCache>
            </c:strRef>
          </c:tx>
          <c:spPr>
            <a:ln>
              <a:solidFill>
                <a:schemeClr val="bg1"/>
              </a:solidFill>
            </a:ln>
            <a:effectLst/>
            <a:scene3d>
              <a:camera prst="orthographicFront"/>
              <a:lightRig rig="brightRoom" dir="t"/>
            </a:scene3d>
            <a:sp3d prstMaterial="flat">
              <a:bevelT w="0" h="0"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0082B4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A0-4D13-A8BB-A6AF77B4F4E7}"/>
              </c:ext>
            </c:extLst>
          </c:dPt>
          <c:dPt>
            <c:idx val="1"/>
            <c:bubble3D val="0"/>
            <c:spPr>
              <a:solidFill>
                <a:srgbClr val="50AACD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6A0-4D13-A8BB-A6AF77B4F4E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6A0-4D13-A8BB-A6AF77B4F4E7}"/>
              </c:ext>
            </c:extLst>
          </c:dPt>
          <c:dPt>
            <c:idx val="3"/>
            <c:bubble3D val="0"/>
            <c:spPr>
              <a:solidFill>
                <a:srgbClr val="91C8DC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6A0-4D13-A8BB-A6AF77B4F4E7}"/>
              </c:ext>
            </c:extLst>
          </c:dPt>
          <c:dLbls>
            <c:dLbl>
              <c:idx val="0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bg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3C984C94-B676-4265-AC00-3D85C61CD1DB}" type="CELLRANGE">
                      <a:rPr lang="en-US" sz="950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sz="950" baseline="0">
                        <a:solidFill>
                          <a:schemeClr val="bg1"/>
                        </a:solidFill>
                      </a:rPr>
                      <a:t>
</a:t>
                    </a:r>
                    <a:fld id="{019C8486-D3D8-4DD7-8B00-ABB2D39BD772}" type="CATEGORYNAME">
                      <a:rPr lang="en-US" sz="950" baseline="0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7215C642-E013-4CC5-8CCE-6F982F2409A0}" type="PERCENTAGE">
                      <a:rPr lang="en-US" sz="950" baseline="0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sz="950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bg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6A0-4D13-A8BB-A6AF77B4F4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0F03C85-6543-4879-84D1-C3940D602134}" type="CELLRANGE">
                      <a:rPr lang="en-US"/>
                      <a:pPr/>
                      <a:t>[ZELLBEREICH]</a:t>
                    </a:fld>
                    <a:r>
                      <a:rPr lang="en-US" baseline="0"/>
                      <a:t>
</a:t>
                    </a:r>
                    <a:fld id="{E8CC99F8-0594-4339-8D87-1731A40A5D5F}" type="CATEGORYNAME">
                      <a:rPr lang="en-US" baseline="0"/>
                      <a:pPr/>
                      <a:t>[RUBRIKENNAME]</a:t>
                    </a:fld>
                    <a:fld id="{505D8F75-BC22-4747-B88B-F72D8E64508C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6A0-4D13-A8BB-A6AF77B4F4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FE3168C-A023-4575-9058-8C86F0C40E7A}" type="CELLRANGE">
                      <a:rPr lang="en-US"/>
                      <a:pPr/>
                      <a:t>[ZELLBEREICH]</a:t>
                    </a:fld>
                    <a:r>
                      <a:rPr lang="en-US" baseline="0"/>
                      <a:t>
</a:t>
                    </a:r>
                    <a:fld id="{8FC22135-1D6F-4BA6-AE07-EC40257482FA}" type="CATEGORYNAME">
                      <a:rPr lang="en-US" baseline="0"/>
                      <a:pPr/>
                      <a:t>[RUBRIKENNAME]</a:t>
                    </a:fld>
                    <a:fld id="{C0884BBA-9BF6-4015-8D6B-56644E0F85F8}" type="PERCENTAGE">
                      <a:rPr lang="en-US" baseline="0"/>
                      <a:pPr/>
                      <a:t>[PROZENTSATZ]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6A0-4D13-A8BB-A6AF77B4F4E7}"/>
                </c:ext>
              </c:extLst>
            </c:dLbl>
            <c:dLbl>
              <c:idx val="3"/>
              <c:layout>
                <c:manualLayout>
                  <c:x val="1.212319885070061E-7"/>
                  <c:y val="-1.761012718006987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tx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FDE4A903-6AE8-4748-9A6F-F4893091B584}" type="CELLRANGE">
                      <a:rPr lang="en-US" sz="95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sz="950" baseline="0">
                        <a:solidFill>
                          <a:schemeClr val="tx1"/>
                        </a:solidFill>
                      </a:rPr>
                      <a:t>
</a:t>
                    </a:r>
                    <a:fld id="{7C528BE1-7521-451C-97F0-CCCDA7918F4F}" type="CATEGORYNAME">
                      <a:rPr lang="en-US" sz="950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89CA4C21-7ED9-42F5-B3D5-114055200E45}" type="PERCENTAGE">
                      <a:rPr lang="en-US" sz="950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sz="950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tx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915428564778128"/>
                      <c:h val="0.215125716157982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6A0-4D13-A8BB-A6AF77B4F4E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50" b="0" i="0" u="none" strike="noStrike" kern="1200" baseline="0">
                    <a:solidFill>
                      <a:schemeClr val="tx1"/>
                    </a:solidFill>
                    <a:effectLst/>
                    <a:latin typeface="voestalpine Medium" panose="020B0600030000000000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cat>
            <c:numRef>
              <c:f>shipments!$Q$206:$T$206</c:f>
              <c:numCache>
                <c:formatCode>General</c:formatCode>
                <c:ptCount val="4"/>
              </c:numCache>
            </c:numRef>
          </c:cat>
          <c:val>
            <c:numRef>
              <c:f>shipments!$Q$216:$T$216</c:f>
              <c:numCache>
                <c:formatCode>#,#00%</c:formatCode>
                <c:ptCount val="4"/>
                <c:pt idx="0">
                  <c:v>0.41305270135234828</c:v>
                </c:pt>
                <c:pt idx="1">
                  <c:v>0.34037209293039405</c:v>
                </c:pt>
                <c:pt idx="2">
                  <c:v>0.19506877539958012</c:v>
                </c:pt>
                <c:pt idx="3">
                  <c:v>5.1506430317677557E-2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shipments!$Q$215:$T$215</c15:f>
                <c15:dlblRangeCache>
                  <c:ptCount val="4"/>
                  <c:pt idx="0">
                    <c:v>Rails</c:v>
                  </c:pt>
                  <c:pt idx="1">
                    <c:v>Wire Rod</c:v>
                  </c:pt>
                  <c:pt idx="2">
                    <c:v>Seamles Tubes</c:v>
                  </c:pt>
                  <c:pt idx="3">
                    <c:v>Billet&amp;Blooms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A6A0-4D13-A8BB-A6AF77B4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6"/>
        <c:holeSize val="3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0AACD"/>
      </a:solidFill>
      <a:round/>
    </a:ln>
    <a:effectLst/>
  </c:spPr>
  <c:txPr>
    <a:bodyPr/>
    <a:lstStyle/>
    <a:p>
      <a:pPr>
        <a:defRPr>
          <a:effectLst>
            <a:outerShdw blurRad="50800" dist="50800" dir="5400000" algn="ctr" rotWithShape="0">
              <a:srgbClr val="000000">
                <a:alpha val="99000"/>
              </a:srgbClr>
            </a:outerShdw>
          </a:effectLst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CF7-4BA4-8619-DF446650C7E5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7B-499E-AF4B-7E51CEAEC818}"/>
              </c:ext>
            </c:extLst>
          </c:dPt>
          <c:dPt>
            <c:idx val="14"/>
            <c:invertIfNegative val="0"/>
            <c:bubble3D val="0"/>
            <c:spPr>
              <a:solidFill>
                <a:srgbClr val="50AACD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70-4E7F-B7E6-A855232CF44D}"/>
              </c:ext>
            </c:extLst>
          </c:dPt>
          <c:cat>
            <c:strRef>
              <c:f>(shipments!$O$89,shipments!$O$90,shipments!$O$91,shipments!$O$92,shipments!$O$94,shipments!$O$95,shipments!$O$96,shipments!$O$97,shipments!$O$99,shipments!$O$100,shipments!$O$101,shipments!$O$102,shipments!$O$104,shipments!$O$105,shipments!$O$106)</c:f>
              <c:strCache>
                <c:ptCount val="15"/>
                <c:pt idx="0">
                  <c:v>1Q22/23</c:v>
                </c:pt>
                <c:pt idx="1">
                  <c:v>2Q22/23</c:v>
                </c:pt>
                <c:pt idx="2">
                  <c:v>3Q22/23</c:v>
                </c:pt>
                <c:pt idx="3">
                  <c:v>4Q22/23</c:v>
                </c:pt>
                <c:pt idx="4">
                  <c:v>1Q23/24</c:v>
                </c:pt>
                <c:pt idx="5">
                  <c:v>2Q23/24</c:v>
                </c:pt>
                <c:pt idx="6">
                  <c:v>3Q23/24</c:v>
                </c:pt>
                <c:pt idx="7">
                  <c:v>4Q23/24</c:v>
                </c:pt>
                <c:pt idx="8">
                  <c:v>1Q24/25</c:v>
                </c:pt>
                <c:pt idx="9">
                  <c:v>2Q24/25</c:v>
                </c:pt>
                <c:pt idx="10">
                  <c:v>3Q24/25</c:v>
                </c:pt>
                <c:pt idx="11">
                  <c:v>4Q24/25</c:v>
                </c:pt>
                <c:pt idx="12">
                  <c:v>1Q25/26</c:v>
                </c:pt>
                <c:pt idx="13">
                  <c:v>2Q25/26</c:v>
                </c:pt>
                <c:pt idx="14">
                  <c:v>3Q25/26</c:v>
                </c:pt>
              </c:strCache>
            </c:strRef>
          </c:cat>
          <c:val>
            <c:numRef>
              <c:f>(shipments!$H$220,shipments!$H$221,shipments!$H$222,shipments!$H$223,shipments!$H$225,shipments!$H$226,shipments!$H$227,shipments!$H$228,shipments!$H$230,shipments!$H$231,shipments!$H$232,shipments!$H$233,shipments!$H$235,shipments!$H$236,shipments!$H$237)</c:f>
              <c:numCache>
                <c:formatCode>#,##0</c:formatCode>
                <c:ptCount val="15"/>
                <c:pt idx="0">
                  <c:v>106297</c:v>
                </c:pt>
                <c:pt idx="1">
                  <c:v>93484</c:v>
                </c:pt>
                <c:pt idx="2">
                  <c:v>93041</c:v>
                </c:pt>
                <c:pt idx="3">
                  <c:v>113042</c:v>
                </c:pt>
                <c:pt idx="4" formatCode="_-* #.##0_-;\-* #.##0_-;_-* &quot;-&quot;??_-;_-@_-">
                  <c:v>97365</c:v>
                </c:pt>
                <c:pt idx="5" formatCode="_-* #.##0_-;\-* #.##0_-;_-* &quot;-&quot;??_-;_-@_-">
                  <c:v>90571</c:v>
                </c:pt>
                <c:pt idx="6" formatCode="_-* #.##0_-;\-* #.##0_-;_-* &quot;-&quot;??_-;_-@_-">
                  <c:v>86190</c:v>
                </c:pt>
                <c:pt idx="7" formatCode="_-* #.##0_-;\-* #.##0_-;_-* &quot;-&quot;??_-;_-@_-">
                  <c:v>98592</c:v>
                </c:pt>
                <c:pt idx="8" formatCode="_-* #.##0_-;\-* #.##0_-;_-* &quot;-&quot;??_-;_-@_-">
                  <c:v>86919</c:v>
                </c:pt>
                <c:pt idx="9" formatCode="_-* #.##0_-;\-* #.##0_-;_-* &quot;-&quot;??_-;_-@_-">
                  <c:v>84877</c:v>
                </c:pt>
                <c:pt idx="10" formatCode="_-* #.##0_-;\-* #.##0_-;_-* &quot;-&quot;??_-;_-@_-">
                  <c:v>78894</c:v>
                </c:pt>
                <c:pt idx="11" formatCode="_-* #.##0_-;\-* #.##0_-;_-* &quot;-&quot;??_-;_-@_-">
                  <c:v>88394</c:v>
                </c:pt>
                <c:pt idx="12" formatCode="_-* #.##0_-;\-* #.##0_-;_-* &quot;-&quot;??_-;_-@_-">
                  <c:v>79330</c:v>
                </c:pt>
                <c:pt idx="13" formatCode="_-* #.##0_-;\-* #.##0_-;_-* &quot;-&quot;??_-;_-@_-">
                  <c:v>77897</c:v>
                </c:pt>
                <c:pt idx="14" formatCode="_-* #.##0_-;\-* #.##0_-;_-* &quot;-&quot;??_-;_-@_-">
                  <c:v>74430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DCF7-4BA4-8619-DF446650C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30"/>
        <c:axId val="525577848"/>
        <c:axId val="525582440"/>
      </c:barChart>
      <c:catAx>
        <c:axId val="52557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82440"/>
        <c:crosses val="autoZero"/>
        <c:auto val="1"/>
        <c:lblAlgn val="ctr"/>
        <c:lblOffset val="100"/>
        <c:noMultiLvlLbl val="0"/>
      </c:catAx>
      <c:valAx>
        <c:axId val="52558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oestalpine Light" panose="020B0300030000000000" pitchFamily="34" charset="0"/>
                <a:ea typeface="+mn-ea"/>
                <a:cs typeface="+mn-cs"/>
              </a:defRPr>
            </a:pPr>
            <a:endParaRPr lang="en-US"/>
          </a:p>
        </c:txPr>
        <c:crossAx val="52557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91C8DC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AT" sz="1000" b="1" i="0" u="none" strike="noStrike" cap="none" baseline="0">
                <a:effectLst>
                  <a:outerShdw sx="1000" sy="1000" algn="tl" rotWithShape="0">
                    <a:sysClr val="windowText" lastClr="000000"/>
                  </a:outerShdw>
                </a:effectLst>
              </a:rPr>
              <a:t> </a:t>
            </a:r>
            <a: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  <a:t> Q3 </a:t>
            </a:r>
            <a:b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</a:br>
            <a:r>
              <a:rPr lang="de-AT" sz="1000" b="1" i="0" cap="none" spc="0" baseline="0">
                <a:ln w="0"/>
                <a:solidFill>
                  <a:schemeClr val="bg1"/>
                </a:solidFill>
                <a:effectLst>
                  <a:outerShdw sx="1000" sy="1000" algn="tl" rotWithShape="0">
                    <a:schemeClr val="dk1"/>
                  </a:outerShdw>
                </a:effectLst>
                <a:latin typeface="voestalpine Light" panose="020B0300030000000000" pitchFamily="34" charset="0"/>
              </a:rPr>
              <a:t>2025/26</a:t>
            </a:r>
            <a:endParaRPr lang="de-AT" sz="1000" b="1" cap="none" spc="0" baseline="0">
              <a:ln w="0"/>
              <a:solidFill>
                <a:schemeClr val="bg1"/>
              </a:solidFill>
              <a:effectLst>
                <a:outerShdw sx="1000" sy="1000" algn="tl" rotWithShape="0">
                  <a:schemeClr val="dk1"/>
                </a:outerShdw>
              </a:effectLst>
              <a:latin typeface="voestalpine Light" panose="020B0300030000000000" pitchFamily="34" charset="0"/>
            </a:endParaRPr>
          </a:p>
        </c:rich>
      </c:tx>
      <c:layout>
        <c:manualLayout>
          <c:xMode val="edge"/>
          <c:yMode val="edge"/>
          <c:x val="0.79068031988959142"/>
          <c:y val="4.0403320488795205E-2"/>
        </c:manualLayout>
      </c:layout>
      <c:overlay val="0"/>
      <c:spPr>
        <a:solidFill>
          <a:srgbClr val="50AACD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cap="none" spc="0" baseline="0">
              <a:ln w="0"/>
              <a:solidFill>
                <a:schemeClr val="bg1"/>
              </a:solidFill>
              <a:effectLst>
                <a:outerShdw sx="1000" sy="1000" algn="tl" rotWithShape="0">
                  <a:schemeClr val="dk1"/>
                </a:outerShdw>
              </a:effectLst>
              <a:latin typeface="+mn-lt"/>
              <a:ea typeface="+mn-ea"/>
              <a:cs typeface="+mn-cs"/>
            </a:defRPr>
          </a:pPr>
          <a:endParaRPr lang="de-AT"/>
        </a:p>
      </c:txPr>
    </c:title>
    <c:autoTitleDeleted val="0"/>
    <c:plotArea>
      <c:layout>
        <c:manualLayout>
          <c:layoutTarget val="inner"/>
          <c:xMode val="edge"/>
          <c:yMode val="edge"/>
          <c:x val="0.15645459810481435"/>
          <c:y val="2.3119315075567106E-2"/>
          <c:w val="0.5560430298325385"/>
          <c:h val="0.962904194312867"/>
        </c:manualLayout>
      </c:layout>
      <c:doughnutChart>
        <c:varyColors val="1"/>
        <c:ser>
          <c:idx val="0"/>
          <c:order val="0"/>
          <c:tx>
            <c:strRef>
              <c:f>shipments!$Q$238:$U$238</c:f>
              <c:strCache>
                <c:ptCount val="5"/>
                <c:pt idx="0">
                  <c:v>Aerospace &amp; Power</c:v>
                </c:pt>
                <c:pt idx="1">
                  <c:v>Industrials</c:v>
                </c:pt>
                <c:pt idx="2">
                  <c:v>Oil&amp; Gas</c:v>
                </c:pt>
                <c:pt idx="3">
                  <c:v>Tooling</c:v>
                </c:pt>
                <c:pt idx="4">
                  <c:v>Others</c:v>
                </c:pt>
              </c:strCache>
            </c:strRef>
          </c:tx>
          <c:spPr>
            <a:ln>
              <a:solidFill>
                <a:schemeClr val="bg1"/>
              </a:solidFill>
            </a:ln>
            <a:scene3d>
              <a:camera prst="orthographicFront"/>
              <a:lightRig rig="brightRoom" dir="t"/>
            </a:scene3d>
            <a:sp3d prstMaterial="flat">
              <a:bevelT w="0" h="0" prst="angle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A5A5A5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84B-4E2F-B634-9299A46B6605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4B-4E2F-B634-9299A46B6605}"/>
              </c:ext>
            </c:extLst>
          </c:dPt>
          <c:dPt>
            <c:idx val="2"/>
            <c:bubble3D val="0"/>
            <c:spPr>
              <a:solidFill>
                <a:srgbClr val="50AACD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84B-4E2F-B634-9299A46B6605}"/>
              </c:ext>
            </c:extLst>
          </c:dPt>
          <c:dPt>
            <c:idx val="3"/>
            <c:bubble3D val="0"/>
            <c:spPr>
              <a:solidFill>
                <a:srgbClr val="0082B4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84B-4E2F-B634-9299A46B6605}"/>
              </c:ext>
            </c:extLst>
          </c:dPt>
          <c:dPt>
            <c:idx val="4"/>
            <c:bubble3D val="0"/>
            <c:spPr>
              <a:solidFill>
                <a:srgbClr val="91C8DC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0" h="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84B-4E2F-B634-9299A46B6605}"/>
              </c:ext>
            </c:extLst>
          </c:dPt>
          <c:dLbls>
            <c:dLbl>
              <c:idx val="0"/>
              <c:layout>
                <c:manualLayout>
                  <c:x val="1.8475755057071171E-2"/>
                  <c:y val="1.509473431484763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tx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4425167D-B61D-406E-A517-A6A0FDB8BE74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1F589962-7C62-4AC6-BCD2-4735A15C1B4C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E7B5B1C0-52CB-4AF8-BEB9-F61CA5DE5150}" type="PERCENTAG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%" sourceLinked="0"/>
              <c:spPr>
                <a:noFill/>
                <a:ln w="6350"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tx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84B-4E2F-B634-9299A46B6605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tx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D1322F59-1A7B-4DE4-BEBA-9788D2E98825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CC538D79-3394-4604-9AC3-0364B37A865D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EF533F27-2F00-4CBA-8018-6B9DC3B54BB3}" type="PERCENTAG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numFmt formatCode="0%" sourceLinked="0"/>
              <c:spPr>
                <a:noFill/>
                <a:ln w="6350"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tx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84B-4E2F-B634-9299A46B6605}"/>
                </c:ext>
              </c:extLst>
            </c:dLbl>
            <c:dLbl>
              <c:idx val="2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tx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A1647DE0-1FDE-40CA-8CB6-A94B0D01577F}" type="CELLRANGE">
                      <a:rPr lang="en-US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baseline="0"/>
                      <a:t>
</a:t>
                    </a:r>
                    <a:fld id="{75B3F774-FBA3-4470-B408-9BE67C02ED4A}" type="CATEGORYNAME">
                      <a:rPr lang="en-US" baseline="0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84B6B057-F129-4BFF-B6E2-DD6A9FE59612}" type="PERCENTAGE">
                      <a:rPr lang="en-US" baseline="0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 w="6350"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tx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84B-4E2F-B634-9299A46B6605}"/>
                </c:ext>
              </c:extLst>
            </c:dLbl>
            <c:dLbl>
              <c:idx val="3"/>
              <c:layout>
                <c:manualLayout>
                  <c:x val="3.3872217604630481E-2"/>
                  <c:y val="1.006315620989839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bg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55D0BD80-54EC-4BEA-BE9A-9C294C58C19D}" type="CELLRANGE">
                      <a:rPr lang="en-US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B44A951E-D60B-4720-9D6E-36ABBB559A69}" type="CATEGORYNAM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23DBA37B-EB9C-4508-A951-D7FB6B37231C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sz="950">
                          <a:solidFill>
                            <a:schemeClr val="bg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numFmt formatCode="0%" sourceLinked="0"/>
              <c:spPr>
                <a:noFill/>
                <a:ln w="6350"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bg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84B-4E2F-B634-9299A46B6605}"/>
                </c:ext>
              </c:extLst>
            </c:dLbl>
            <c:dLbl>
              <c:idx val="4"/>
              <c:layout>
                <c:manualLayout>
                  <c:x val="2.4634340076094895E-2"/>
                  <c:y val="-2.515789052474605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50" b="0" i="0" u="none" strike="noStrike" kern="1200" baseline="0">
                        <a:solidFill>
                          <a:schemeClr val="tx1"/>
                        </a:solidFill>
                        <a:effectLst/>
                        <a:latin typeface="voestalpine Medium" panose="020B0600030000000000" pitchFamily="34" charset="0"/>
                        <a:ea typeface="+mn-ea"/>
                        <a:cs typeface="+mn-cs"/>
                      </a:defRPr>
                    </a:pPr>
                    <a:fld id="{7E4E98CB-B36B-4DFC-9C17-53B994C67283}" type="CELLRANGE">
                      <a:rPr lang="en-US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[ZELLBEREICH]</a:t>
                    </a:fld>
                    <a:r>
                      <a:rPr lang="en-US" baseline="0"/>
                      <a:t>
</a:t>
                    </a:r>
                    <a:fld id="{1F646796-92A5-42AF-8605-43740E6018EC}" type="CATEGORYNAME">
                      <a:rPr lang="en-US" baseline="0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[RUBRIKENNAME]</a:t>
                    </a:fld>
                    <a:fld id="{C2409A19-A43F-44C0-8AC5-5894A19F77BE}" type="PERCENTAGE">
                      <a:rPr lang="en-US" baseline="0"/>
                      <a:pPr>
                        <a:defRPr sz="950">
                          <a:solidFill>
                            <a:schemeClr val="tx1"/>
                          </a:solidFill>
                          <a:effectLst/>
                          <a:latin typeface="voestalpine Medium" panose="020B0600030000000000" pitchFamily="34" charset="0"/>
                        </a:defRPr>
                      </a:pPr>
                      <a:t>[PROZENTSATZ]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 w="6350"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50" b="0" i="0" u="none" strike="noStrike" kern="1200" baseline="0">
                      <a:solidFill>
                        <a:schemeClr val="tx1"/>
                      </a:solidFill>
                      <a:effectLst/>
                      <a:latin typeface="voestalpine Medium" panose="020B0600030000000000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84B-4E2F-B634-9299A46B6605}"/>
                </c:ext>
              </c:extLst>
            </c:dLbl>
            <c:numFmt formatCode="0%" sourceLinked="0"/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5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effectLst/>
                    <a:latin typeface="voestalpine Medium" panose="020B0600030000000000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cat>
            <c:numRef>
              <c:f>shipments!$Q$206:$T$206</c:f>
              <c:numCache>
                <c:formatCode>General</c:formatCode>
                <c:ptCount val="4"/>
              </c:numCache>
            </c:numRef>
          </c:cat>
          <c:val>
            <c:numRef>
              <c:f>shipments!$Q$239:$U$239</c:f>
              <c:numCache>
                <c:formatCode>#,#00%</c:formatCode>
                <c:ptCount val="5"/>
                <c:pt idx="0">
                  <c:v>7.521464924435696E-2</c:v>
                </c:pt>
                <c:pt idx="1">
                  <c:v>0.30081111298169277</c:v>
                </c:pt>
                <c:pt idx="2">
                  <c:v>8.580358029327842E-2</c:v>
                </c:pt>
                <c:pt idx="3">
                  <c:v>0.47223697103907936</c:v>
                </c:pt>
                <c:pt idx="4">
                  <c:v>6.5933686441592532E-2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shipments!$Q$238:$U$238</c15:f>
                <c15:dlblRangeCache>
                  <c:ptCount val="5"/>
                  <c:pt idx="0">
                    <c:v>Aerospace &amp; Power</c:v>
                  </c:pt>
                  <c:pt idx="1">
                    <c:v>Industrials</c:v>
                  </c:pt>
                  <c:pt idx="2">
                    <c:v>Oil&amp; Gas</c:v>
                  </c:pt>
                  <c:pt idx="3">
                    <c:v>Tooling</c:v>
                  </c:pt>
                  <c:pt idx="4">
                    <c:v>Others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84B-4E2F-B634-9299A46B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6"/>
        <c:holeSize val="3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50AACD"/>
      </a:solidFill>
      <a:round/>
    </a:ln>
    <a:effectLst/>
  </c:spPr>
  <c:txPr>
    <a:bodyPr/>
    <a:lstStyle/>
    <a:p>
      <a:pPr>
        <a:defRPr>
          <a:effectLst>
            <a:outerShdw blurRad="50800" dist="50800" dir="5400000" algn="ctr" rotWithShape="0">
              <a:srgbClr val="000000">
                <a:alpha val="99000"/>
              </a:srgbClr>
            </a:outerShdw>
          </a:effectLst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185</xdr:row>
      <xdr:rowOff>161925</xdr:rowOff>
    </xdr:from>
    <xdr:to>
      <xdr:col>4</xdr:col>
      <xdr:colOff>85725</xdr:colOff>
      <xdr:row>186</xdr:row>
      <xdr:rowOff>152400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33650" y="10029825"/>
          <a:ext cx="1905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900">
              <a:latin typeface="voestalpine Light" panose="020B0300030000000000" pitchFamily="34" charset="0"/>
            </a:rPr>
            <a:t>*</a:t>
          </a:r>
        </a:p>
        <a:p>
          <a:endParaRPr lang="de-AT" sz="900">
            <a:latin typeface="voestalpine Light" panose="020B0300030000000000" pitchFamily="34" charset="0"/>
          </a:endParaRPr>
        </a:p>
      </xdr:txBody>
    </xdr:sp>
    <xdr:clientData/>
  </xdr:twoCellAnchor>
  <xdr:twoCellAnchor>
    <xdr:from>
      <xdr:col>8</xdr:col>
      <xdr:colOff>193964</xdr:colOff>
      <xdr:row>82</xdr:row>
      <xdr:rowOff>101522</xdr:rowOff>
    </xdr:from>
    <xdr:to>
      <xdr:col>12</xdr:col>
      <xdr:colOff>984539</xdr:colOff>
      <xdr:row>107</xdr:row>
      <xdr:rowOff>196772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6518564" y="2597072"/>
          <a:ext cx="4124325" cy="4953000"/>
          <a:chOff x="6391275" y="647700"/>
          <a:chExt cx="4124325" cy="4752974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/>
        </xdr:nvGraphicFramePr>
        <xdr:xfrm>
          <a:off x="6391275" y="3067049"/>
          <a:ext cx="4124325" cy="23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aphicFramePr/>
        </xdr:nvGraphicFramePr>
        <xdr:xfrm>
          <a:off x="6391276" y="647700"/>
          <a:ext cx="4124324" cy="2419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8</xdr:col>
      <xdr:colOff>189633</xdr:colOff>
      <xdr:row>190</xdr:row>
      <xdr:rowOff>119700</xdr:rowOff>
    </xdr:from>
    <xdr:to>
      <xdr:col>12</xdr:col>
      <xdr:colOff>981483</xdr:colOff>
      <xdr:row>215</xdr:row>
      <xdr:rowOff>72939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6514233" y="10206675"/>
          <a:ext cx="4125600" cy="4810989"/>
          <a:chOff x="6391275" y="6181725"/>
          <a:chExt cx="4125600" cy="4838699"/>
        </a:xfrm>
      </xdr:grpSpPr>
      <xdr:graphicFrame macro="">
        <xdr:nvGraphicFramePr>
          <xdr:cNvPr id="6" name="Diagram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aphicFramePr>
            <a:graphicFrameLocks/>
          </xdr:cNvGraphicFramePr>
        </xdr:nvGraphicFramePr>
        <xdr:xfrm>
          <a:off x="6391275" y="6181725"/>
          <a:ext cx="4125600" cy="2305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/>
          </xdr:cNvGraphicFramePr>
        </xdr:nvGraphicFramePr>
        <xdr:xfrm>
          <a:off x="6391276" y="8477250"/>
          <a:ext cx="4124324" cy="25431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10</xdr:col>
      <xdr:colOff>586504</xdr:colOff>
      <xdr:row>86</xdr:row>
      <xdr:rowOff>112785</xdr:rowOff>
    </xdr:from>
    <xdr:to>
      <xdr:col>10</xdr:col>
      <xdr:colOff>586504</xdr:colOff>
      <xdr:row>89</xdr:row>
      <xdr:rowOff>131853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8457618" y="3282012"/>
          <a:ext cx="0" cy="607886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181839</xdr:colOff>
      <xdr:row>216</xdr:row>
      <xdr:rowOff>117763</xdr:rowOff>
    </xdr:from>
    <xdr:to>
      <xdr:col>12</xdr:col>
      <xdr:colOff>973689</xdr:colOff>
      <xdr:row>241</xdr:row>
      <xdr:rowOff>86590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A73A16C6-20E1-45EF-8688-A25D06A86033}"/>
            </a:ext>
          </a:extLst>
        </xdr:cNvPr>
        <xdr:cNvGrpSpPr/>
      </xdr:nvGrpSpPr>
      <xdr:grpSpPr>
        <a:xfrm>
          <a:off x="6506439" y="15262513"/>
          <a:ext cx="4125600" cy="4998027"/>
          <a:chOff x="6391275" y="6181725"/>
          <a:chExt cx="4125600" cy="4838699"/>
        </a:xfrm>
        <a:solidFill>
          <a:srgbClr val="50AACD"/>
        </a:solidFill>
      </xdr:grpSpPr>
      <xdr:graphicFrame macro="">
        <xdr:nvGraphicFramePr>
          <xdr:cNvPr id="20" name="Diagramm 19">
            <a:extLst>
              <a:ext uri="{FF2B5EF4-FFF2-40B4-BE49-F238E27FC236}">
                <a16:creationId xmlns:a16="http://schemas.microsoft.com/office/drawing/2014/main" id="{93A8F1C5-C751-B4C9-2BB2-0EB706BB6399}"/>
              </a:ext>
            </a:extLst>
          </xdr:cNvPr>
          <xdr:cNvGraphicFramePr>
            <a:graphicFrameLocks/>
          </xdr:cNvGraphicFramePr>
        </xdr:nvGraphicFramePr>
        <xdr:xfrm>
          <a:off x="6391275" y="6181725"/>
          <a:ext cx="4125600" cy="2305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21" name="Diagramm 20">
            <a:extLst>
              <a:ext uri="{FF2B5EF4-FFF2-40B4-BE49-F238E27FC236}">
                <a16:creationId xmlns:a16="http://schemas.microsoft.com/office/drawing/2014/main" id="{82A9BCE6-64AF-E316-0C76-4DFA2255E10F}"/>
              </a:ext>
            </a:extLst>
          </xdr:cNvPr>
          <xdr:cNvGraphicFramePr>
            <a:graphicFrameLocks/>
          </xdr:cNvGraphicFramePr>
        </xdr:nvGraphicFramePr>
        <xdr:xfrm>
          <a:off x="6391276" y="8477250"/>
          <a:ext cx="4124324" cy="25431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1</cdr:x>
      <cdr:y>0.74704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A9DEDFFA-B557-44B0-812D-BA610836EE61}"/>
            </a:ext>
          </a:extLst>
        </cdr:cNvPr>
        <cdr:cNvCxnSpPr/>
      </cdr:nvCxnSpPr>
      <cdr:spPr>
        <a:xfrm xmlns:a="http://schemas.openxmlformats.org/drawingml/2006/main">
          <a:off x="10137775" y="13595350"/>
          <a:ext cx="0" cy="6120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1"/>
  <sheetViews>
    <sheetView tabSelected="1" topLeftCell="A191" workbookViewId="0">
      <selection activeCell="K189" sqref="K189"/>
    </sheetView>
  </sheetViews>
  <sheetFormatPr baseColWidth="10" defaultRowHeight="12.75" x14ac:dyDescent="0.2"/>
  <cols>
    <col min="1" max="1" width="1.140625" customWidth="1"/>
    <col min="2" max="2" width="15.42578125" customWidth="1"/>
    <col min="3" max="6" width="13" customWidth="1"/>
    <col min="7" max="7" width="13.5703125" customWidth="1"/>
    <col min="8" max="8" width="12.7109375" customWidth="1"/>
    <col min="9" max="9" width="5.5703125" customWidth="1"/>
    <col min="10" max="10" width="18.7109375" customWidth="1"/>
    <col min="11" max="11" width="14.28515625" customWidth="1"/>
    <col min="13" max="13" width="17.7109375" customWidth="1"/>
    <col min="14" max="14" width="10.5703125" customWidth="1"/>
    <col min="15" max="15" width="9.42578125" style="54" customWidth="1"/>
    <col min="16" max="16" width="3.7109375" style="50" customWidth="1"/>
    <col min="17" max="17" width="11.42578125" style="54"/>
    <col min="18" max="18" width="9.85546875" style="54" bestFit="1" customWidth="1"/>
    <col min="19" max="19" width="13.28515625" style="54" customWidth="1"/>
    <col min="20" max="20" width="14.28515625" style="54" customWidth="1"/>
    <col min="21" max="21" width="11.42578125" style="54"/>
    <col min="22" max="25" width="11.42578125" style="50"/>
  </cols>
  <sheetData>
    <row r="1" spans="2:8" ht="7.5" customHeight="1" thickBot="1" x14ac:dyDescent="0.25"/>
    <row r="2" spans="2:8" ht="21" thickBot="1" x14ac:dyDescent="0.25">
      <c r="C2" s="89" t="s">
        <v>0</v>
      </c>
      <c r="D2" s="90"/>
      <c r="E2" s="90"/>
      <c r="F2" s="90"/>
      <c r="G2" s="90"/>
      <c r="H2" s="91"/>
    </row>
    <row r="3" spans="2:8" ht="30.75" thickBot="1" x14ac:dyDescent="0.3">
      <c r="B3" s="43"/>
      <c r="C3" s="73" t="s">
        <v>1</v>
      </c>
      <c r="D3" s="74" t="s">
        <v>2</v>
      </c>
      <c r="E3" s="74" t="s">
        <v>3</v>
      </c>
      <c r="F3" s="74" t="s">
        <v>4</v>
      </c>
      <c r="G3" s="75" t="s">
        <v>5</v>
      </c>
      <c r="H3" s="76" t="s">
        <v>6</v>
      </c>
    </row>
    <row r="4" spans="2:8" ht="15.75" hidden="1" thickBot="1" x14ac:dyDescent="0.3">
      <c r="B4" s="25" t="s">
        <v>7</v>
      </c>
      <c r="C4" s="1">
        <v>159680</v>
      </c>
      <c r="D4" s="2">
        <v>251997</v>
      </c>
      <c r="E4" s="2">
        <v>240761</v>
      </c>
      <c r="F4" s="2">
        <v>458367</v>
      </c>
      <c r="G4" s="2">
        <v>4139</v>
      </c>
      <c r="H4" s="3">
        <f t="shared" ref="H4:H30" si="0">SUM(C4:G4)</f>
        <v>1114944</v>
      </c>
    </row>
    <row r="5" spans="2:8" ht="15.75" hidden="1" thickBot="1" x14ac:dyDescent="0.3">
      <c r="B5" s="25" t="s">
        <v>8</v>
      </c>
      <c r="C5" s="1">
        <v>140900.76</v>
      </c>
      <c r="D5" s="2">
        <v>216070.46</v>
      </c>
      <c r="E5" s="2">
        <v>249746.13</v>
      </c>
      <c r="F5" s="2">
        <v>477594.85</v>
      </c>
      <c r="G5" s="2">
        <v>3922</v>
      </c>
      <c r="H5" s="3">
        <f t="shared" si="0"/>
        <v>1088234.2</v>
      </c>
    </row>
    <row r="6" spans="2:8" ht="15.75" hidden="1" thickBot="1" x14ac:dyDescent="0.3">
      <c r="B6" s="25" t="s">
        <v>9</v>
      </c>
      <c r="C6" s="1">
        <v>121776.24</v>
      </c>
      <c r="D6" s="2">
        <v>273453.53999999998</v>
      </c>
      <c r="E6" s="2">
        <v>258889.87</v>
      </c>
      <c r="F6" s="2">
        <v>474639.15</v>
      </c>
      <c r="G6" s="2">
        <v>3935</v>
      </c>
      <c r="H6" s="3">
        <f t="shared" si="0"/>
        <v>1132693.7999999998</v>
      </c>
    </row>
    <row r="7" spans="2:8" ht="15.75" hidden="1" thickBot="1" x14ac:dyDescent="0.3">
      <c r="B7" s="25" t="s">
        <v>10</v>
      </c>
      <c r="C7" s="1">
        <v>149198.57999999999</v>
      </c>
      <c r="D7" s="2">
        <v>325757.8</v>
      </c>
      <c r="E7" s="2">
        <v>291241.09999999998</v>
      </c>
      <c r="F7" s="2">
        <v>478779.32</v>
      </c>
      <c r="G7" s="2">
        <v>5155.8</v>
      </c>
      <c r="H7" s="3">
        <f t="shared" si="0"/>
        <v>1250132.6000000001</v>
      </c>
    </row>
    <row r="8" spans="2:8" ht="15.75" hidden="1" thickBot="1" x14ac:dyDescent="0.3">
      <c r="B8" s="26" t="s">
        <v>11</v>
      </c>
      <c r="C8" s="4">
        <v>571555.57999999996</v>
      </c>
      <c r="D8" s="5">
        <v>1067278.8</v>
      </c>
      <c r="E8" s="5">
        <v>1040638.1</v>
      </c>
      <c r="F8" s="5">
        <v>1889380.32</v>
      </c>
      <c r="G8" s="5">
        <v>17151.8</v>
      </c>
      <c r="H8" s="6">
        <f t="shared" si="0"/>
        <v>4586004.5999999996</v>
      </c>
    </row>
    <row r="9" spans="2:8" ht="15.75" hidden="1" thickBot="1" x14ac:dyDescent="0.3">
      <c r="B9" s="25" t="s">
        <v>12</v>
      </c>
      <c r="C9" s="1">
        <v>147585</v>
      </c>
      <c r="D9" s="2">
        <v>290903</v>
      </c>
      <c r="E9" s="2">
        <v>275720</v>
      </c>
      <c r="F9" s="2">
        <v>513079</v>
      </c>
      <c r="G9" s="2">
        <v>4915</v>
      </c>
      <c r="H9" s="3">
        <f t="shared" si="0"/>
        <v>1232202</v>
      </c>
    </row>
    <row r="10" spans="2:8" ht="15.75" hidden="1" thickBot="1" x14ac:dyDescent="0.3">
      <c r="B10" s="25" t="s">
        <v>13</v>
      </c>
      <c r="C10" s="1">
        <v>174564</v>
      </c>
      <c r="D10" s="2">
        <v>243665</v>
      </c>
      <c r="E10" s="2">
        <v>231767</v>
      </c>
      <c r="F10" s="2">
        <v>510202</v>
      </c>
      <c r="G10" s="2">
        <v>4148</v>
      </c>
      <c r="H10" s="3">
        <f t="shared" si="0"/>
        <v>1164346</v>
      </c>
    </row>
    <row r="11" spans="2:8" ht="15.75" hidden="1" thickBot="1" x14ac:dyDescent="0.3">
      <c r="B11" s="25" t="s">
        <v>14</v>
      </c>
      <c r="C11" s="1">
        <v>120555</v>
      </c>
      <c r="D11" s="2">
        <v>304542</v>
      </c>
      <c r="E11" s="2">
        <v>241879</v>
      </c>
      <c r="F11" s="2">
        <v>504025</v>
      </c>
      <c r="G11" s="2">
        <v>4652</v>
      </c>
      <c r="H11" s="3">
        <f t="shared" si="0"/>
        <v>1175653</v>
      </c>
    </row>
    <row r="12" spans="2:8" ht="15.75" hidden="1" thickBot="1" x14ac:dyDescent="0.3">
      <c r="B12" s="25" t="s">
        <v>15</v>
      </c>
      <c r="C12" s="1">
        <v>163370</v>
      </c>
      <c r="D12" s="2">
        <v>336022</v>
      </c>
      <c r="E12" s="2">
        <v>272661</v>
      </c>
      <c r="F12" s="2">
        <v>488011</v>
      </c>
      <c r="G12" s="2">
        <v>4592</v>
      </c>
      <c r="H12" s="3">
        <f t="shared" si="0"/>
        <v>1264656</v>
      </c>
    </row>
    <row r="13" spans="2:8" ht="15.75" hidden="1" thickBot="1" x14ac:dyDescent="0.3">
      <c r="B13" s="26" t="s">
        <v>16</v>
      </c>
      <c r="C13" s="4">
        <v>606074</v>
      </c>
      <c r="D13" s="5">
        <v>1175132</v>
      </c>
      <c r="E13" s="5">
        <v>1022027</v>
      </c>
      <c r="F13" s="5">
        <v>2015317</v>
      </c>
      <c r="G13" s="5">
        <v>18307</v>
      </c>
      <c r="H13" s="6">
        <f t="shared" si="0"/>
        <v>4836857</v>
      </c>
    </row>
    <row r="14" spans="2:8" ht="15.75" hidden="1" thickBot="1" x14ac:dyDescent="0.3">
      <c r="B14" s="25" t="s">
        <v>17</v>
      </c>
      <c r="C14" s="1">
        <v>172384</v>
      </c>
      <c r="D14" s="2">
        <v>308604</v>
      </c>
      <c r="E14" s="2">
        <v>245377</v>
      </c>
      <c r="F14" s="2">
        <v>521086</v>
      </c>
      <c r="G14" s="2">
        <v>4431</v>
      </c>
      <c r="H14" s="3">
        <f t="shared" si="0"/>
        <v>1251882</v>
      </c>
    </row>
    <row r="15" spans="2:8" ht="15.75" hidden="1" thickBot="1" x14ac:dyDescent="0.3">
      <c r="B15" s="25" t="s">
        <v>18</v>
      </c>
      <c r="C15" s="1">
        <v>184848</v>
      </c>
      <c r="D15" s="2">
        <v>251537.6</v>
      </c>
      <c r="E15" s="2">
        <v>207788</v>
      </c>
      <c r="F15" s="2">
        <v>523455.4</v>
      </c>
      <c r="G15" s="2">
        <v>4250</v>
      </c>
      <c r="H15" s="3">
        <f t="shared" si="0"/>
        <v>1171879</v>
      </c>
    </row>
    <row r="16" spans="2:8" ht="15.75" hidden="1" thickBot="1" x14ac:dyDescent="0.3">
      <c r="B16" s="25" t="s">
        <v>19</v>
      </c>
      <c r="C16" s="1">
        <v>162837</v>
      </c>
      <c r="D16" s="2">
        <v>249896.77899999998</v>
      </c>
      <c r="E16" s="2">
        <v>231930</v>
      </c>
      <c r="F16" s="2">
        <v>529841.22100000002</v>
      </c>
      <c r="G16" s="2">
        <v>4620.6000000000004</v>
      </c>
      <c r="H16" s="3">
        <f t="shared" si="0"/>
        <v>1179125.6000000001</v>
      </c>
    </row>
    <row r="17" spans="2:8" ht="15.75" hidden="1" thickBot="1" x14ac:dyDescent="0.3">
      <c r="B17" s="25" t="s">
        <v>20</v>
      </c>
      <c r="C17" s="1">
        <v>194227</v>
      </c>
      <c r="D17" s="2">
        <v>325989</v>
      </c>
      <c r="E17" s="2">
        <v>279581</v>
      </c>
      <c r="F17" s="2">
        <v>595855</v>
      </c>
      <c r="G17" s="2">
        <v>4888.6000000000004</v>
      </c>
      <c r="H17" s="3">
        <f t="shared" si="0"/>
        <v>1400540.6</v>
      </c>
    </row>
    <row r="18" spans="2:8" ht="15.75" hidden="1" thickBot="1" x14ac:dyDescent="0.3">
      <c r="B18" s="26" t="s">
        <v>21</v>
      </c>
      <c r="C18" s="4">
        <f>SUM(C14:C17)</f>
        <v>714296</v>
      </c>
      <c r="D18" s="5">
        <f>SUM(D14:D17)</f>
        <v>1136027.379</v>
      </c>
      <c r="E18" s="5">
        <f>SUM(E14:E17)</f>
        <v>964676</v>
      </c>
      <c r="F18" s="5">
        <f>SUM(F14:F17)</f>
        <v>2170237.6210000003</v>
      </c>
      <c r="G18" s="5">
        <f>SUM(G14:G17)</f>
        <v>18190.2</v>
      </c>
      <c r="H18" s="6">
        <f t="shared" si="0"/>
        <v>5003427.2</v>
      </c>
    </row>
    <row r="19" spans="2:8" ht="15.75" hidden="1" thickBot="1" x14ac:dyDescent="0.3">
      <c r="B19" s="25" t="s">
        <v>22</v>
      </c>
      <c r="C19" s="1">
        <v>161038</v>
      </c>
      <c r="D19" s="2">
        <v>308675</v>
      </c>
      <c r="E19" s="2">
        <v>282129</v>
      </c>
      <c r="F19" s="2">
        <v>631902</v>
      </c>
      <c r="G19" s="2">
        <v>4239</v>
      </c>
      <c r="H19" s="3">
        <f t="shared" si="0"/>
        <v>1387983</v>
      </c>
    </row>
    <row r="20" spans="2:8" ht="15.75" hidden="1" thickBot="1" x14ac:dyDescent="0.3">
      <c r="B20" s="25" t="s">
        <v>23</v>
      </c>
      <c r="C20" s="1">
        <v>193167</v>
      </c>
      <c r="D20" s="2">
        <v>273218</v>
      </c>
      <c r="E20" s="2">
        <v>255250</v>
      </c>
      <c r="F20" s="2">
        <v>562186</v>
      </c>
      <c r="G20" s="2">
        <v>4630.1000000000004</v>
      </c>
      <c r="H20" s="3">
        <f t="shared" si="0"/>
        <v>1288451.1000000001</v>
      </c>
    </row>
    <row r="21" spans="2:8" ht="15.75" hidden="1" thickBot="1" x14ac:dyDescent="0.3">
      <c r="B21" s="25" t="s">
        <v>24</v>
      </c>
      <c r="C21" s="1">
        <v>179338</v>
      </c>
      <c r="D21" s="2">
        <v>174288.755</v>
      </c>
      <c r="E21" s="2">
        <v>203793</v>
      </c>
      <c r="F21" s="2">
        <v>449297.245</v>
      </c>
      <c r="G21" s="2">
        <v>4138.8999999999996</v>
      </c>
      <c r="H21" s="3">
        <f t="shared" si="0"/>
        <v>1010855.9</v>
      </c>
    </row>
    <row r="22" spans="2:8" ht="15.75" hidden="1" thickBot="1" x14ac:dyDescent="0.3">
      <c r="B22" s="25" t="s">
        <v>25</v>
      </c>
      <c r="C22" s="1">
        <v>190297</v>
      </c>
      <c r="D22" s="2">
        <v>149519.50099999999</v>
      </c>
      <c r="E22" s="2">
        <v>199932</v>
      </c>
      <c r="F22" s="2">
        <v>414221.49900000001</v>
      </c>
      <c r="G22" s="2">
        <v>4545.8999999999996</v>
      </c>
      <c r="H22" s="3">
        <f t="shared" si="0"/>
        <v>958515.9</v>
      </c>
    </row>
    <row r="23" spans="2:8" ht="15.75" hidden="1" thickBot="1" x14ac:dyDescent="0.3">
      <c r="B23" s="26" t="s">
        <v>26</v>
      </c>
      <c r="C23" s="4">
        <f>SUM(C19:C22)</f>
        <v>723840</v>
      </c>
      <c r="D23" s="5">
        <f>SUM(D19:D22)</f>
        <v>905701.25600000005</v>
      </c>
      <c r="E23" s="5">
        <f>SUM(E19:E22)</f>
        <v>941104</v>
      </c>
      <c r="F23" s="5">
        <f>SUM(F19:F22)</f>
        <v>2057606.7440000002</v>
      </c>
      <c r="G23" s="5">
        <f>SUM(G19:G22)</f>
        <v>17553.900000000001</v>
      </c>
      <c r="H23" s="6">
        <f t="shared" si="0"/>
        <v>4645805.9000000004</v>
      </c>
    </row>
    <row r="24" spans="2:8" ht="15.75" hidden="1" thickBot="1" x14ac:dyDescent="0.3">
      <c r="B24" s="25" t="s">
        <v>27</v>
      </c>
      <c r="C24" s="1">
        <v>111283</v>
      </c>
      <c r="D24" s="2">
        <v>176508</v>
      </c>
      <c r="E24" s="2">
        <v>178713</v>
      </c>
      <c r="F24" s="2">
        <v>450608</v>
      </c>
      <c r="G24" s="2">
        <v>4270.6000000000004</v>
      </c>
      <c r="H24" s="3">
        <f t="shared" si="0"/>
        <v>921382.6</v>
      </c>
    </row>
    <row r="25" spans="2:8" ht="15.75" hidden="1" thickBot="1" x14ac:dyDescent="0.3">
      <c r="B25" s="25" t="s">
        <v>28</v>
      </c>
      <c r="C25" s="1">
        <v>122803</v>
      </c>
      <c r="D25" s="2">
        <v>183527</v>
      </c>
      <c r="E25" s="2">
        <v>209151</v>
      </c>
      <c r="F25" s="2">
        <v>498555</v>
      </c>
      <c r="G25" s="2">
        <v>4121</v>
      </c>
      <c r="H25" s="3">
        <f t="shared" si="0"/>
        <v>1018157</v>
      </c>
    </row>
    <row r="26" spans="2:8" ht="15.75" hidden="1" thickBot="1" x14ac:dyDescent="0.3">
      <c r="B26" s="25" t="s">
        <v>29</v>
      </c>
      <c r="C26" s="1">
        <v>124235</v>
      </c>
      <c r="D26" s="2">
        <v>222048</v>
      </c>
      <c r="E26" s="2">
        <v>224201</v>
      </c>
      <c r="F26" s="2">
        <v>516893</v>
      </c>
      <c r="G26" s="2">
        <v>3089.6</v>
      </c>
      <c r="H26" s="3">
        <f t="shared" si="0"/>
        <v>1090466.6000000001</v>
      </c>
    </row>
    <row r="27" spans="2:8" ht="15.75" hidden="1" thickBot="1" x14ac:dyDescent="0.3">
      <c r="B27" s="25" t="s">
        <v>30</v>
      </c>
      <c r="C27" s="1">
        <v>111366</v>
      </c>
      <c r="D27" s="2">
        <v>235562</v>
      </c>
      <c r="E27" s="2">
        <v>242688</v>
      </c>
      <c r="F27" s="2">
        <v>570609</v>
      </c>
      <c r="G27" s="2">
        <v>3376</v>
      </c>
      <c r="H27" s="3">
        <f t="shared" si="0"/>
        <v>1163601</v>
      </c>
    </row>
    <row r="28" spans="2:8" ht="15.75" hidden="1" thickBot="1" x14ac:dyDescent="0.3">
      <c r="B28" s="26" t="s">
        <v>31</v>
      </c>
      <c r="C28" s="4">
        <v>469687</v>
      </c>
      <c r="D28" s="5">
        <v>817645</v>
      </c>
      <c r="E28" s="5">
        <v>854753</v>
      </c>
      <c r="F28" s="5">
        <v>2036665</v>
      </c>
      <c r="G28" s="5">
        <v>14857</v>
      </c>
      <c r="H28" s="6">
        <f>SUM(C28:G28)</f>
        <v>4193607</v>
      </c>
    </row>
    <row r="29" spans="2:8" ht="15.75" hidden="1" thickBot="1" x14ac:dyDescent="0.3">
      <c r="B29" s="25" t="s">
        <v>32</v>
      </c>
      <c r="C29" s="1">
        <v>141119</v>
      </c>
      <c r="D29" s="2">
        <v>254964</v>
      </c>
      <c r="E29" s="2">
        <v>252183</v>
      </c>
      <c r="F29" s="2">
        <v>604317</v>
      </c>
      <c r="G29" s="2">
        <v>3121</v>
      </c>
      <c r="H29" s="3">
        <f t="shared" si="0"/>
        <v>1255704</v>
      </c>
    </row>
    <row r="30" spans="2:8" ht="15.75" hidden="1" thickBot="1" x14ac:dyDescent="0.3">
      <c r="B30" s="25" t="s">
        <v>33</v>
      </c>
      <c r="C30" s="1">
        <v>183190.74</v>
      </c>
      <c r="D30" s="2">
        <v>216079</v>
      </c>
      <c r="E30" s="2">
        <v>224983</v>
      </c>
      <c r="F30" s="2">
        <v>538063</v>
      </c>
      <c r="G30" s="2">
        <v>3916.3</v>
      </c>
      <c r="H30" s="3">
        <f t="shared" si="0"/>
        <v>1166232.04</v>
      </c>
    </row>
    <row r="31" spans="2:8" ht="15.75" hidden="1" thickBot="1" x14ac:dyDescent="0.3">
      <c r="B31" s="25" t="s">
        <v>34</v>
      </c>
      <c r="C31" s="1">
        <v>161207.1</v>
      </c>
      <c r="D31" s="2">
        <v>223885</v>
      </c>
      <c r="E31" s="2">
        <v>254463</v>
      </c>
      <c r="F31" s="2">
        <v>554606</v>
      </c>
      <c r="G31" s="2">
        <v>3739</v>
      </c>
      <c r="H31" s="3">
        <f>SUM(C31:G31)</f>
        <v>1197900.1000000001</v>
      </c>
    </row>
    <row r="32" spans="2:8" ht="15.75" hidden="1" thickBot="1" x14ac:dyDescent="0.3">
      <c r="B32" s="25" t="s">
        <v>35</v>
      </c>
      <c r="C32" s="1">
        <v>182554.9</v>
      </c>
      <c r="D32" s="2">
        <v>247270</v>
      </c>
      <c r="E32" s="2">
        <v>280476</v>
      </c>
      <c r="F32" s="2">
        <v>632995</v>
      </c>
      <c r="G32" s="2">
        <v>3568.9</v>
      </c>
      <c r="H32" s="3">
        <f>SUM(C32:G32)</f>
        <v>1346864.7999999998</v>
      </c>
    </row>
    <row r="33" spans="2:8" ht="15.75" hidden="1" thickBot="1" x14ac:dyDescent="0.3">
      <c r="B33" s="26" t="s">
        <v>36</v>
      </c>
      <c r="C33" s="4">
        <f t="shared" ref="C33:H33" si="1">SUM(C29:C32)</f>
        <v>668071.74</v>
      </c>
      <c r="D33" s="5">
        <f t="shared" si="1"/>
        <v>942198</v>
      </c>
      <c r="E33" s="5">
        <f t="shared" si="1"/>
        <v>1012105</v>
      </c>
      <c r="F33" s="5">
        <f t="shared" si="1"/>
        <v>2329981</v>
      </c>
      <c r="G33" s="5">
        <f t="shared" si="1"/>
        <v>14345.199999999999</v>
      </c>
      <c r="H33" s="6">
        <f t="shared" si="1"/>
        <v>4966700.9399999995</v>
      </c>
    </row>
    <row r="34" spans="2:8" ht="15.75" hidden="1" thickBot="1" x14ac:dyDescent="0.3">
      <c r="B34" s="25" t="s">
        <v>37</v>
      </c>
      <c r="C34" s="1">
        <v>173662</v>
      </c>
      <c r="D34" s="2">
        <v>213389</v>
      </c>
      <c r="E34" s="2">
        <v>239474</v>
      </c>
      <c r="F34" s="2">
        <v>583407</v>
      </c>
      <c r="G34" s="2">
        <v>3876.8</v>
      </c>
      <c r="H34" s="3">
        <f>SUM(C34:G34)</f>
        <v>1213808.8</v>
      </c>
    </row>
    <row r="35" spans="2:8" ht="15.75" hidden="1" thickBot="1" x14ac:dyDescent="0.3">
      <c r="B35" s="25" t="s">
        <v>38</v>
      </c>
      <c r="C35" s="1">
        <v>173305</v>
      </c>
      <c r="D35" s="2">
        <v>175367</v>
      </c>
      <c r="E35" s="2">
        <v>211623</v>
      </c>
      <c r="F35" s="2">
        <v>545509</v>
      </c>
      <c r="G35" s="2">
        <v>4104.8</v>
      </c>
      <c r="H35" s="3">
        <f>SUM(C35:G35)</f>
        <v>1109908.8</v>
      </c>
    </row>
    <row r="36" spans="2:8" ht="15.75" hidden="1" thickBot="1" x14ac:dyDescent="0.3">
      <c r="B36" s="25" t="s">
        <v>39</v>
      </c>
      <c r="C36" s="1">
        <v>176022</v>
      </c>
      <c r="D36" s="2">
        <v>204403.66641325023</v>
      </c>
      <c r="E36" s="2">
        <v>206970</v>
      </c>
      <c r="F36" s="2">
        <v>573925</v>
      </c>
      <c r="G36" s="2">
        <v>3540.2</v>
      </c>
      <c r="H36" s="3">
        <f>SUM(C36:G36)</f>
        <v>1164860.8664132503</v>
      </c>
    </row>
    <row r="37" spans="2:8" ht="15.75" hidden="1" thickBot="1" x14ac:dyDescent="0.3">
      <c r="B37" s="25" t="s">
        <v>40</v>
      </c>
      <c r="C37" s="1">
        <v>181907</v>
      </c>
      <c r="D37" s="2">
        <v>253578</v>
      </c>
      <c r="E37" s="2">
        <v>264797</v>
      </c>
      <c r="F37" s="2">
        <v>677553</v>
      </c>
      <c r="G37" s="2">
        <v>3613.7</v>
      </c>
      <c r="H37" s="3">
        <f>SUM(C37:G37)</f>
        <v>1381448.7</v>
      </c>
    </row>
    <row r="38" spans="2:8" ht="15.75" hidden="1" thickBot="1" x14ac:dyDescent="0.3">
      <c r="B38" s="26" t="s">
        <v>41</v>
      </c>
      <c r="C38" s="4">
        <f t="shared" ref="C38:H38" si="2">SUM(C34:C37)</f>
        <v>704896</v>
      </c>
      <c r="D38" s="5">
        <f t="shared" si="2"/>
        <v>846737.66641325026</v>
      </c>
      <c r="E38" s="5">
        <f t="shared" si="2"/>
        <v>922864</v>
      </c>
      <c r="F38" s="5">
        <f t="shared" si="2"/>
        <v>2380394</v>
      </c>
      <c r="G38" s="5">
        <f t="shared" si="2"/>
        <v>15135.5</v>
      </c>
      <c r="H38" s="6">
        <f t="shared" si="2"/>
        <v>4870027.1664132504</v>
      </c>
    </row>
    <row r="39" spans="2:8" ht="15.75" hidden="1" thickBot="1" x14ac:dyDescent="0.3">
      <c r="B39" s="25" t="s">
        <v>42</v>
      </c>
      <c r="C39" s="1">
        <v>188494</v>
      </c>
      <c r="D39" s="2">
        <v>211860.59700000001</v>
      </c>
      <c r="E39" s="2">
        <v>222831</v>
      </c>
      <c r="F39" s="2">
        <v>568036</v>
      </c>
      <c r="G39" s="2">
        <v>4418.3</v>
      </c>
      <c r="H39" s="3">
        <f>SUM(C39:G39)</f>
        <v>1195639.8970000001</v>
      </c>
    </row>
    <row r="40" spans="2:8" ht="15.75" hidden="1" thickBot="1" x14ac:dyDescent="0.3">
      <c r="B40" s="25" t="s">
        <v>43</v>
      </c>
      <c r="C40" s="1">
        <v>148108</v>
      </c>
      <c r="D40" s="2">
        <v>192197.22099999999</v>
      </c>
      <c r="E40" s="2">
        <v>244905</v>
      </c>
      <c r="F40" s="2">
        <v>575777</v>
      </c>
      <c r="G40" s="2">
        <v>3784</v>
      </c>
      <c r="H40" s="3">
        <f>SUM(C40:G40)</f>
        <v>1164771.2209999999</v>
      </c>
    </row>
    <row r="41" spans="2:8" ht="15.75" hidden="1" thickBot="1" x14ac:dyDescent="0.3">
      <c r="B41" s="25" t="s">
        <v>44</v>
      </c>
      <c r="C41" s="1">
        <v>117138</v>
      </c>
      <c r="D41" s="2">
        <v>221445.86</v>
      </c>
      <c r="E41" s="2">
        <v>220720</v>
      </c>
      <c r="F41" s="2">
        <v>559793</v>
      </c>
      <c r="G41" s="2">
        <v>3395.3</v>
      </c>
      <c r="H41" s="3">
        <f>SUM(C41:G41)</f>
        <v>1122492.1599999999</v>
      </c>
    </row>
    <row r="42" spans="2:8" ht="15.75" hidden="1" thickBot="1" x14ac:dyDescent="0.3">
      <c r="B42" s="25" t="s">
        <v>45</v>
      </c>
      <c r="C42" s="1">
        <v>114973</v>
      </c>
      <c r="D42" s="2">
        <v>266795.09899999999</v>
      </c>
      <c r="E42" s="2">
        <v>273119</v>
      </c>
      <c r="F42" s="2">
        <v>678337</v>
      </c>
      <c r="G42" s="2">
        <v>3548.8999999999996</v>
      </c>
      <c r="H42" s="3">
        <f>SUM(C42:G42)</f>
        <v>1336772.9989999998</v>
      </c>
    </row>
    <row r="43" spans="2:8" ht="15.75" hidden="1" thickBot="1" x14ac:dyDescent="0.3">
      <c r="B43" s="27" t="s">
        <v>46</v>
      </c>
      <c r="C43" s="7">
        <f t="shared" ref="C43:H43" si="3">SUM(C39:C42)</f>
        <v>568713</v>
      </c>
      <c r="D43" s="8">
        <f t="shared" si="3"/>
        <v>892298.777</v>
      </c>
      <c r="E43" s="8">
        <f t="shared" si="3"/>
        <v>961575</v>
      </c>
      <c r="F43" s="8">
        <f t="shared" si="3"/>
        <v>2381943</v>
      </c>
      <c r="G43" s="8">
        <f t="shared" si="3"/>
        <v>15146.499999999998</v>
      </c>
      <c r="H43" s="28">
        <f t="shared" si="3"/>
        <v>4819676.2769999998</v>
      </c>
    </row>
    <row r="44" spans="2:8" ht="15.75" hidden="1" thickBot="1" x14ac:dyDescent="0.3">
      <c r="B44" s="25" t="s">
        <v>47</v>
      </c>
      <c r="C44" s="1">
        <v>131647</v>
      </c>
      <c r="D44" s="2">
        <v>254588</v>
      </c>
      <c r="E44" s="2">
        <v>264549</v>
      </c>
      <c r="F44" s="2">
        <v>645512</v>
      </c>
      <c r="G44" s="2">
        <v>4190</v>
      </c>
      <c r="H44" s="3">
        <f>SUM(C44:G44)</f>
        <v>1300486</v>
      </c>
    </row>
    <row r="45" spans="2:8" ht="15.75" hidden="1" thickBot="1" x14ac:dyDescent="0.3">
      <c r="B45" s="25" t="s">
        <v>48</v>
      </c>
      <c r="C45" s="1">
        <v>170252</v>
      </c>
      <c r="D45" s="2">
        <v>228440.016</v>
      </c>
      <c r="E45" s="2">
        <v>234064</v>
      </c>
      <c r="F45" s="2">
        <v>616763</v>
      </c>
      <c r="G45" s="2">
        <v>3360.1</v>
      </c>
      <c r="H45" s="3">
        <f>SUM(C45:G45)</f>
        <v>1252879.1160000002</v>
      </c>
    </row>
    <row r="46" spans="2:8" ht="15.75" hidden="1" thickBot="1" x14ac:dyDescent="0.3">
      <c r="B46" s="25" t="s">
        <v>49</v>
      </c>
      <c r="C46" s="1">
        <v>140892</v>
      </c>
      <c r="D46" s="2">
        <v>241115.27799999999</v>
      </c>
      <c r="E46" s="2">
        <v>216360</v>
      </c>
      <c r="F46" s="2">
        <v>603360</v>
      </c>
      <c r="G46" s="2">
        <v>3844.1000000000004</v>
      </c>
      <c r="H46" s="3">
        <f>SUM(C46:G46)</f>
        <v>1205571.378</v>
      </c>
    </row>
    <row r="47" spans="2:8" ht="15.75" hidden="1" thickBot="1" x14ac:dyDescent="0.3">
      <c r="B47" s="25" t="s">
        <v>50</v>
      </c>
      <c r="C47" s="1">
        <v>146956</v>
      </c>
      <c r="D47" s="2">
        <v>262903</v>
      </c>
      <c r="E47" s="2">
        <v>279856</v>
      </c>
      <c r="F47" s="2">
        <v>681686</v>
      </c>
      <c r="G47" s="2">
        <v>3190.3999999999996</v>
      </c>
      <c r="H47" s="3">
        <f>SUM(C47:G47)</f>
        <v>1374591.4</v>
      </c>
    </row>
    <row r="48" spans="2:8" ht="15.75" hidden="1" thickBot="1" x14ac:dyDescent="0.3">
      <c r="B48" s="29" t="s">
        <v>51</v>
      </c>
      <c r="C48" s="4">
        <f t="shared" ref="C48:H48" si="4">SUM(C44:C47)</f>
        <v>589747</v>
      </c>
      <c r="D48" s="5">
        <f t="shared" si="4"/>
        <v>987046.29399999999</v>
      </c>
      <c r="E48" s="5">
        <f t="shared" si="4"/>
        <v>994829</v>
      </c>
      <c r="F48" s="5">
        <f t="shared" si="4"/>
        <v>2547321</v>
      </c>
      <c r="G48" s="24">
        <f t="shared" si="4"/>
        <v>14584.6</v>
      </c>
      <c r="H48" s="6">
        <f t="shared" si="4"/>
        <v>5133527.8940000003</v>
      </c>
    </row>
    <row r="49" spans="2:15" ht="15.75" hidden="1" thickBot="1" x14ac:dyDescent="0.3">
      <c r="B49" s="30" t="s">
        <v>52</v>
      </c>
      <c r="C49" s="2">
        <v>171189</v>
      </c>
      <c r="D49" s="2">
        <v>245745.42300000001</v>
      </c>
      <c r="E49" s="2">
        <v>259665</v>
      </c>
      <c r="F49" s="2">
        <v>645194</v>
      </c>
      <c r="G49" s="10">
        <v>4228.5</v>
      </c>
      <c r="H49" s="3">
        <f>SUM(C49:G49)</f>
        <v>1326021.923</v>
      </c>
    </row>
    <row r="50" spans="2:15" ht="15.75" hidden="1" thickBot="1" x14ac:dyDescent="0.3">
      <c r="B50" s="30" t="s">
        <v>53</v>
      </c>
      <c r="C50" s="2">
        <v>189982</v>
      </c>
      <c r="D50" s="2">
        <v>225505.11800000002</v>
      </c>
      <c r="E50" s="2">
        <v>245801</v>
      </c>
      <c r="F50" s="2">
        <v>623524</v>
      </c>
      <c r="G50" s="10">
        <v>3709.1000000000004</v>
      </c>
      <c r="H50" s="3">
        <f>SUM(C50:G50)</f>
        <v>1288521.2180000001</v>
      </c>
    </row>
    <row r="51" spans="2:15" ht="15.75" hidden="1" thickBot="1" x14ac:dyDescent="0.3">
      <c r="B51" s="30" t="s">
        <v>54</v>
      </c>
      <c r="C51" s="2">
        <v>191978</v>
      </c>
      <c r="D51" s="2">
        <v>231704.24800000002</v>
      </c>
      <c r="E51" s="2">
        <v>228383</v>
      </c>
      <c r="F51" s="2">
        <v>602078</v>
      </c>
      <c r="G51" s="10">
        <v>3555.8</v>
      </c>
      <c r="H51" s="3">
        <f>SUM(C51:G51)</f>
        <v>1257699.0480000002</v>
      </c>
    </row>
    <row r="52" spans="2:15" ht="15.75" hidden="1" thickBot="1" x14ac:dyDescent="0.3">
      <c r="B52" s="30" t="s">
        <v>55</v>
      </c>
      <c r="C52" s="2">
        <v>198850</v>
      </c>
      <c r="D52" s="2">
        <v>267097.27</v>
      </c>
      <c r="E52" s="2">
        <v>288489</v>
      </c>
      <c r="F52" s="2">
        <v>681317</v>
      </c>
      <c r="G52" s="10">
        <v>3666.9000000000005</v>
      </c>
      <c r="H52" s="3">
        <f>SUM(C52:G52)</f>
        <v>1439420.17</v>
      </c>
    </row>
    <row r="53" spans="2:15" ht="15.75" hidden="1" thickBot="1" x14ac:dyDescent="0.3">
      <c r="B53" s="26" t="s">
        <v>56</v>
      </c>
      <c r="C53" s="4">
        <f t="shared" ref="C53:H53" si="5">SUM(C49:C52)</f>
        <v>751999</v>
      </c>
      <c r="D53" s="5">
        <f t="shared" si="5"/>
        <v>970052.05900000012</v>
      </c>
      <c r="E53" s="5">
        <f t="shared" si="5"/>
        <v>1022338</v>
      </c>
      <c r="F53" s="5">
        <f t="shared" si="5"/>
        <v>2552113</v>
      </c>
      <c r="G53" s="11">
        <f t="shared" si="5"/>
        <v>15160.300000000003</v>
      </c>
      <c r="H53" s="31">
        <f t="shared" si="5"/>
        <v>5311662.3590000002</v>
      </c>
    </row>
    <row r="54" spans="2:15" ht="15.75" hidden="1" thickBot="1" x14ac:dyDescent="0.3">
      <c r="B54" s="32" t="s">
        <v>57</v>
      </c>
      <c r="C54" s="12">
        <v>186576.99</v>
      </c>
      <c r="D54" s="13">
        <v>268766.68</v>
      </c>
      <c r="E54" s="13">
        <v>273990</v>
      </c>
      <c r="F54" s="13">
        <v>654333</v>
      </c>
      <c r="G54" s="9">
        <v>3884.5</v>
      </c>
      <c r="H54" s="14">
        <f>SUM(C54:G54)</f>
        <v>1387551.17</v>
      </c>
      <c r="O54" s="54" t="s">
        <v>88</v>
      </c>
    </row>
    <row r="55" spans="2:15" ht="15.75" hidden="1" thickBot="1" x14ac:dyDescent="0.3">
      <c r="B55" s="30" t="s">
        <v>58</v>
      </c>
      <c r="C55" s="1">
        <v>135680</v>
      </c>
      <c r="D55" s="2">
        <v>229923</v>
      </c>
      <c r="E55" s="2">
        <v>220070</v>
      </c>
      <c r="F55" s="2">
        <v>593067</v>
      </c>
      <c r="G55" s="10">
        <v>3010</v>
      </c>
      <c r="H55" s="15">
        <f>SUM(C55:G55)</f>
        <v>1181750</v>
      </c>
      <c r="O55" s="54" t="s">
        <v>89</v>
      </c>
    </row>
    <row r="56" spans="2:15" ht="15.75" hidden="1" thickBot="1" x14ac:dyDescent="0.3">
      <c r="B56" s="30" t="s">
        <v>59</v>
      </c>
      <c r="C56" s="1">
        <v>100530</v>
      </c>
      <c r="D56" s="2">
        <v>222519.99999999997</v>
      </c>
      <c r="E56" s="2">
        <v>229700</v>
      </c>
      <c r="F56" s="2">
        <v>594189.99999999988</v>
      </c>
      <c r="G56" s="10">
        <v>3550</v>
      </c>
      <c r="H56" s="15">
        <f>SUM(C56:G56)</f>
        <v>1150490</v>
      </c>
      <c r="O56" s="54" t="s">
        <v>106</v>
      </c>
    </row>
    <row r="57" spans="2:15" ht="15.75" hidden="1" thickBot="1" x14ac:dyDescent="0.3">
      <c r="B57" s="33" t="s">
        <v>60</v>
      </c>
      <c r="C57" s="1">
        <v>160740</v>
      </c>
      <c r="D57" s="2">
        <v>264111.00000000006</v>
      </c>
      <c r="E57" s="2">
        <v>264690</v>
      </c>
      <c r="F57" s="2">
        <v>669629</v>
      </c>
      <c r="G57" s="10">
        <v>4330</v>
      </c>
      <c r="H57" s="15">
        <f>SUM(C57:G57)</f>
        <v>1363500</v>
      </c>
      <c r="O57" s="54" t="s">
        <v>90</v>
      </c>
    </row>
    <row r="58" spans="2:15" ht="15.75" hidden="1" thickBot="1" x14ac:dyDescent="0.3">
      <c r="B58" s="26" t="s">
        <v>61</v>
      </c>
      <c r="C58" s="4">
        <f t="shared" ref="C58:H58" si="6">SUM(C54:C57)</f>
        <v>583526.99</v>
      </c>
      <c r="D58" s="5">
        <f t="shared" si="6"/>
        <v>985320.67999999993</v>
      </c>
      <c r="E58" s="5">
        <f t="shared" si="6"/>
        <v>988450</v>
      </c>
      <c r="F58" s="5">
        <f t="shared" si="6"/>
        <v>2511219</v>
      </c>
      <c r="G58" s="5">
        <f t="shared" si="6"/>
        <v>14774.5</v>
      </c>
      <c r="H58" s="31">
        <f t="shared" si="6"/>
        <v>5083291.17</v>
      </c>
      <c r="O58" s="55"/>
    </row>
    <row r="59" spans="2:15" ht="15" hidden="1" x14ac:dyDescent="0.25">
      <c r="B59" s="32" t="s">
        <v>62</v>
      </c>
      <c r="C59" s="13">
        <v>154370</v>
      </c>
      <c r="D59" s="2">
        <v>289784</v>
      </c>
      <c r="E59" s="2">
        <v>267640</v>
      </c>
      <c r="F59" s="2">
        <v>693026</v>
      </c>
      <c r="G59" s="2">
        <v>3960</v>
      </c>
      <c r="H59" s="16">
        <f>SUM(C59:G59)</f>
        <v>1408780</v>
      </c>
      <c r="O59" s="54" t="s">
        <v>91</v>
      </c>
    </row>
    <row r="60" spans="2:15" ht="15" hidden="1" x14ac:dyDescent="0.25">
      <c r="B60" s="30" t="s">
        <v>63</v>
      </c>
      <c r="C60" s="2">
        <v>161459.99999999997</v>
      </c>
      <c r="D60" s="2">
        <v>251580.99999999997</v>
      </c>
      <c r="E60" s="2">
        <v>218909.99999999997</v>
      </c>
      <c r="F60" s="2">
        <v>591549</v>
      </c>
      <c r="G60" s="2">
        <v>3290</v>
      </c>
      <c r="H60" s="3">
        <f>SUM(C60:G60)</f>
        <v>1226790</v>
      </c>
      <c r="O60" s="54" t="s">
        <v>92</v>
      </c>
    </row>
    <row r="61" spans="2:15" ht="15" hidden="1" x14ac:dyDescent="0.25">
      <c r="B61" s="30" t="s">
        <v>64</v>
      </c>
      <c r="C61" s="2">
        <v>174130.00000000003</v>
      </c>
      <c r="D61" s="2">
        <v>263464.00000000006</v>
      </c>
      <c r="E61" s="2">
        <v>235160.00000000003</v>
      </c>
      <c r="F61" s="2">
        <v>594936</v>
      </c>
      <c r="G61" s="2">
        <v>3760</v>
      </c>
      <c r="H61" s="3">
        <f>SUM(C61:G61)</f>
        <v>1271450</v>
      </c>
      <c r="O61" s="54" t="s">
        <v>93</v>
      </c>
    </row>
    <row r="62" spans="2:15" ht="15.75" hidden="1" thickBot="1" x14ac:dyDescent="0.3">
      <c r="B62" s="33" t="s">
        <v>65</v>
      </c>
      <c r="C62" s="2">
        <v>170570</v>
      </c>
      <c r="D62" s="2">
        <v>321660</v>
      </c>
      <c r="E62" s="2">
        <v>288270</v>
      </c>
      <c r="F62" s="2">
        <v>671580</v>
      </c>
      <c r="G62" s="2">
        <v>3530</v>
      </c>
      <c r="H62" s="17">
        <f>SUM(C62:G62)</f>
        <v>1455610</v>
      </c>
      <c r="O62" s="54" t="s">
        <v>94</v>
      </c>
    </row>
    <row r="63" spans="2:15" ht="15.75" hidden="1" thickBot="1" x14ac:dyDescent="0.3">
      <c r="B63" s="34" t="s">
        <v>66</v>
      </c>
      <c r="C63" s="22">
        <f t="shared" ref="C63:H63" si="7">SUM(C59:C62)</f>
        <v>660530</v>
      </c>
      <c r="D63" s="22">
        <f t="shared" si="7"/>
        <v>1126489</v>
      </c>
      <c r="E63" s="22">
        <f t="shared" si="7"/>
        <v>1009980</v>
      </c>
      <c r="F63" s="22">
        <f t="shared" si="7"/>
        <v>2551091</v>
      </c>
      <c r="G63" s="22">
        <f t="shared" si="7"/>
        <v>14540</v>
      </c>
      <c r="H63" s="6">
        <f t="shared" si="7"/>
        <v>5362630</v>
      </c>
      <c r="O63" s="55"/>
    </row>
    <row r="64" spans="2:15" ht="15" hidden="1" x14ac:dyDescent="0.25">
      <c r="B64" s="32" t="s">
        <v>67</v>
      </c>
      <c r="C64" s="13">
        <v>187150</v>
      </c>
      <c r="D64" s="2">
        <v>292170</v>
      </c>
      <c r="E64" s="2">
        <v>284030.00000000006</v>
      </c>
      <c r="F64" s="2">
        <v>618140</v>
      </c>
      <c r="G64" s="2">
        <v>3720.0000000000005</v>
      </c>
      <c r="H64" s="16">
        <f>SUM(C64:G64)</f>
        <v>1385210</v>
      </c>
      <c r="O64" s="54" t="s">
        <v>95</v>
      </c>
    </row>
    <row r="65" spans="2:16" ht="15" hidden="1" x14ac:dyDescent="0.25">
      <c r="B65" s="30" t="s">
        <v>68</v>
      </c>
      <c r="C65" s="2">
        <v>199370</v>
      </c>
      <c r="D65" s="2">
        <v>246400</v>
      </c>
      <c r="E65" s="2">
        <v>238320</v>
      </c>
      <c r="F65" s="2">
        <v>567300</v>
      </c>
      <c r="G65" s="2">
        <v>3510.0000000000005</v>
      </c>
      <c r="H65" s="3">
        <f>SUM(C65:G65)</f>
        <v>1254900</v>
      </c>
      <c r="O65" s="54" t="s">
        <v>96</v>
      </c>
    </row>
    <row r="66" spans="2:16" ht="15" hidden="1" x14ac:dyDescent="0.25">
      <c r="B66" s="30" t="s">
        <v>69</v>
      </c>
      <c r="C66" s="2">
        <v>171350</v>
      </c>
      <c r="D66" s="2">
        <v>266060</v>
      </c>
      <c r="E66" s="2">
        <v>238290</v>
      </c>
      <c r="F66" s="2">
        <v>581870</v>
      </c>
      <c r="G66" s="2">
        <v>3420</v>
      </c>
      <c r="H66" s="3">
        <f>SUM(C66:G66)</f>
        <v>1260990</v>
      </c>
      <c r="O66" s="54" t="s">
        <v>97</v>
      </c>
    </row>
    <row r="67" spans="2:16" ht="15.75" hidden="1" thickBot="1" x14ac:dyDescent="0.3">
      <c r="B67" s="33" t="s">
        <v>70</v>
      </c>
      <c r="C67" s="2">
        <v>179500</v>
      </c>
      <c r="D67" s="2">
        <v>302340</v>
      </c>
      <c r="E67" s="2">
        <v>274720</v>
      </c>
      <c r="F67" s="2">
        <v>632430</v>
      </c>
      <c r="G67" s="2">
        <v>4390.0000000000009</v>
      </c>
      <c r="H67" s="17">
        <f>SUM(C67:G67)</f>
        <v>1393380</v>
      </c>
      <c r="O67" s="54" t="s">
        <v>98</v>
      </c>
    </row>
    <row r="68" spans="2:16" ht="15.75" hidden="1" thickBot="1" x14ac:dyDescent="0.3">
      <c r="B68" s="34" t="s">
        <v>71</v>
      </c>
      <c r="C68" s="22">
        <f t="shared" ref="C68:H68" si="8">SUM(C64:C67)</f>
        <v>737370</v>
      </c>
      <c r="D68" s="22">
        <f t="shared" si="8"/>
        <v>1106970</v>
      </c>
      <c r="E68" s="22">
        <f t="shared" si="8"/>
        <v>1035360</v>
      </c>
      <c r="F68" s="22">
        <f t="shared" si="8"/>
        <v>2399740</v>
      </c>
      <c r="G68" s="22">
        <f t="shared" si="8"/>
        <v>15040</v>
      </c>
      <c r="H68" s="6">
        <f t="shared" si="8"/>
        <v>5294480</v>
      </c>
      <c r="O68" s="55"/>
    </row>
    <row r="69" spans="2:16" ht="15" hidden="1" x14ac:dyDescent="0.25">
      <c r="B69" s="32" t="s">
        <v>72</v>
      </c>
      <c r="C69" s="13">
        <v>151150</v>
      </c>
      <c r="D69" s="2">
        <v>280810.00000000006</v>
      </c>
      <c r="E69" s="2">
        <v>244940</v>
      </c>
      <c r="F69" s="2">
        <v>601150</v>
      </c>
      <c r="G69" s="2">
        <v>3489.9999999999995</v>
      </c>
      <c r="H69" s="16">
        <f>SUM(C69:G69)</f>
        <v>1281540</v>
      </c>
      <c r="O69" s="54" t="s">
        <v>99</v>
      </c>
    </row>
    <row r="70" spans="2:16" ht="15" hidden="1" x14ac:dyDescent="0.25">
      <c r="B70" s="30" t="s">
        <v>73</v>
      </c>
      <c r="C70" s="2">
        <v>102430</v>
      </c>
      <c r="D70" s="2">
        <v>240390.00000000003</v>
      </c>
      <c r="E70" s="2">
        <v>208700</v>
      </c>
      <c r="F70" s="2">
        <v>544070</v>
      </c>
      <c r="G70" s="2">
        <v>3740</v>
      </c>
      <c r="H70" s="3">
        <f>SUM(C70:G70)</f>
        <v>1099330</v>
      </c>
      <c r="O70" s="54" t="s">
        <v>87</v>
      </c>
      <c r="P70" s="56"/>
    </row>
    <row r="71" spans="2:16" ht="15" hidden="1" x14ac:dyDescent="0.25">
      <c r="B71" s="30" t="s">
        <v>74</v>
      </c>
      <c r="C71" s="2">
        <v>130919.99999999999</v>
      </c>
      <c r="D71" s="2">
        <v>248269.99999999997</v>
      </c>
      <c r="E71" s="2">
        <v>213270</v>
      </c>
      <c r="F71" s="2">
        <v>554880</v>
      </c>
      <c r="G71" s="2">
        <v>3590</v>
      </c>
      <c r="H71" s="3">
        <f>SUM(C71:G71)</f>
        <v>1150930</v>
      </c>
      <c r="O71" s="54" t="s">
        <v>100</v>
      </c>
    </row>
    <row r="72" spans="2:16" ht="15.75" hidden="1" thickBot="1" x14ac:dyDescent="0.3">
      <c r="B72" s="33" t="s">
        <v>75</v>
      </c>
      <c r="C72" s="2">
        <v>126490</v>
      </c>
      <c r="D72" s="2">
        <v>283580</v>
      </c>
      <c r="E72" s="2">
        <v>266830</v>
      </c>
      <c r="F72" s="2">
        <v>647099.99999999988</v>
      </c>
      <c r="G72" s="2">
        <v>3730</v>
      </c>
      <c r="H72" s="17">
        <f>SUM(C72:G72)</f>
        <v>1327730</v>
      </c>
      <c r="O72" s="54" t="s">
        <v>101</v>
      </c>
    </row>
    <row r="73" spans="2:16" ht="15.75" hidden="1" thickBot="1" x14ac:dyDescent="0.3">
      <c r="B73" s="34" t="s">
        <v>76</v>
      </c>
      <c r="C73" s="80">
        <f t="shared" ref="C73:H73" si="9">SUM(C69:C72)</f>
        <v>510990</v>
      </c>
      <c r="D73" s="80">
        <f t="shared" si="9"/>
        <v>1053050</v>
      </c>
      <c r="E73" s="80">
        <f t="shared" si="9"/>
        <v>933740</v>
      </c>
      <c r="F73" s="80">
        <f t="shared" si="9"/>
        <v>2347200</v>
      </c>
      <c r="G73" s="80">
        <f t="shared" si="9"/>
        <v>14550</v>
      </c>
      <c r="H73" s="21">
        <f t="shared" si="9"/>
        <v>4859530</v>
      </c>
      <c r="O73" s="55"/>
    </row>
    <row r="74" spans="2:16" ht="15" x14ac:dyDescent="0.25">
      <c r="B74" s="60" t="s">
        <v>77</v>
      </c>
      <c r="C74" s="81">
        <v>116770</v>
      </c>
      <c r="D74" s="82">
        <v>267560.00000000006</v>
      </c>
      <c r="E74" s="82">
        <v>241770</v>
      </c>
      <c r="F74" s="82">
        <v>589130</v>
      </c>
      <c r="G74" s="82">
        <v>2740</v>
      </c>
      <c r="H74" s="86">
        <f>SUM(C74:G74)</f>
        <v>1217970</v>
      </c>
      <c r="O74" s="54" t="s">
        <v>102</v>
      </c>
    </row>
    <row r="75" spans="2:16" ht="15" x14ac:dyDescent="0.25">
      <c r="B75" s="62" t="s">
        <v>78</v>
      </c>
      <c r="C75" s="2">
        <v>120755.01985600019</v>
      </c>
      <c r="D75" s="2">
        <v>225610.23246299988</v>
      </c>
      <c r="E75" s="2">
        <v>221011.11600000001</v>
      </c>
      <c r="F75" s="2">
        <v>565951.9209990002</v>
      </c>
      <c r="G75" s="2">
        <v>2893</v>
      </c>
      <c r="H75" s="63">
        <f>SUM(C75:G75)</f>
        <v>1136221.2893180004</v>
      </c>
      <c r="J75" s="23"/>
      <c r="K75" s="23"/>
      <c r="L75" s="23"/>
      <c r="M75" s="23"/>
      <c r="N75" s="23"/>
      <c r="O75" s="54" t="s">
        <v>103</v>
      </c>
      <c r="P75" s="57"/>
    </row>
    <row r="76" spans="2:16" ht="15" customHeight="1" x14ac:dyDescent="0.25">
      <c r="B76" s="62" t="s">
        <v>79</v>
      </c>
      <c r="C76" s="2">
        <v>121476.73365399981</v>
      </c>
      <c r="D76" s="2">
        <v>242246.89655200002</v>
      </c>
      <c r="E76" s="2">
        <v>220105.50699999998</v>
      </c>
      <c r="F76" s="2">
        <v>558950.28799999994</v>
      </c>
      <c r="G76" s="2">
        <v>3113.9599999999991</v>
      </c>
      <c r="H76" s="63">
        <f>SUM(C76:G76)</f>
        <v>1145893.3852059997</v>
      </c>
      <c r="J76" s="39"/>
      <c r="K76" s="39"/>
      <c r="L76" s="39"/>
      <c r="M76" s="39"/>
      <c r="N76" s="39"/>
      <c r="O76" s="54" t="s">
        <v>105</v>
      </c>
    </row>
    <row r="77" spans="2:16" ht="15.75" thickBot="1" x14ac:dyDescent="0.3">
      <c r="B77" s="64" t="s">
        <v>80</v>
      </c>
      <c r="C77" s="2">
        <v>114947.48999999999</v>
      </c>
      <c r="D77" s="2">
        <v>294001.66226199991</v>
      </c>
      <c r="E77" s="2">
        <v>278450.82899999991</v>
      </c>
      <c r="F77" s="2">
        <v>640257.29200000013</v>
      </c>
      <c r="G77" s="2">
        <v>3123.8000000000011</v>
      </c>
      <c r="H77" s="65">
        <f>SUM(C77:G77)</f>
        <v>1330781.073262</v>
      </c>
      <c r="J77" s="40"/>
      <c r="K77" s="40"/>
      <c r="L77" s="40"/>
      <c r="M77" s="40"/>
      <c r="N77" s="40"/>
      <c r="O77" s="54" t="s">
        <v>104</v>
      </c>
    </row>
    <row r="78" spans="2:16" ht="15.75" thickBot="1" x14ac:dyDescent="0.3">
      <c r="B78" s="44" t="s">
        <v>81</v>
      </c>
      <c r="C78" s="22">
        <f t="shared" ref="C78:H78" si="10">SUM(C74:C77)</f>
        <v>473949.24351</v>
      </c>
      <c r="D78" s="22">
        <f t="shared" si="10"/>
        <v>1029418.7912769999</v>
      </c>
      <c r="E78" s="38">
        <f t="shared" si="10"/>
        <v>961337.45199999993</v>
      </c>
      <c r="F78" s="38">
        <f t="shared" si="10"/>
        <v>2354289.5009990004</v>
      </c>
      <c r="G78" s="22">
        <f t="shared" si="10"/>
        <v>11870.76</v>
      </c>
      <c r="H78" s="45">
        <f t="shared" si="10"/>
        <v>4830865.7477860004</v>
      </c>
    </row>
    <row r="79" spans="2:16" ht="15" x14ac:dyDescent="0.25">
      <c r="B79" s="60" t="s">
        <v>107</v>
      </c>
      <c r="C79" s="13">
        <v>74239.160003002093</v>
      </c>
      <c r="D79" s="2">
        <v>182584.41426899997</v>
      </c>
      <c r="E79" s="2">
        <v>182738.09699999998</v>
      </c>
      <c r="F79" s="2">
        <v>371867.68817600008</v>
      </c>
      <c r="G79" s="2">
        <v>2983.3999999999996</v>
      </c>
      <c r="H79" s="61">
        <f>SUM(C79:G79)</f>
        <v>814412.75944800221</v>
      </c>
      <c r="O79" s="54" t="s">
        <v>111</v>
      </c>
    </row>
    <row r="80" spans="2:16" ht="15" x14ac:dyDescent="0.25">
      <c r="B80" s="62" t="s">
        <v>108</v>
      </c>
      <c r="C80" s="2">
        <v>109704.26705400109</v>
      </c>
      <c r="D80" s="2">
        <v>247022.00763000001</v>
      </c>
      <c r="E80" s="2">
        <v>244857.18300000002</v>
      </c>
      <c r="F80" s="2">
        <v>571977.10955399997</v>
      </c>
      <c r="G80" s="2">
        <v>2902.8</v>
      </c>
      <c r="H80" s="63">
        <f>SUM(C80:G80)</f>
        <v>1176463.3672380012</v>
      </c>
      <c r="J80" s="23"/>
      <c r="K80" s="23"/>
      <c r="L80" s="23"/>
      <c r="M80" s="23"/>
      <c r="N80" s="23"/>
      <c r="O80" s="54" t="s">
        <v>115</v>
      </c>
      <c r="P80" s="57"/>
    </row>
    <row r="81" spans="2:22" ht="15" customHeight="1" x14ac:dyDescent="0.25">
      <c r="B81" s="62" t="s">
        <v>109</v>
      </c>
      <c r="C81" s="2">
        <v>69120.5283630021</v>
      </c>
      <c r="D81" s="2">
        <v>290149.84928999998</v>
      </c>
      <c r="E81" s="2">
        <v>285757.68999999994</v>
      </c>
      <c r="F81" s="2">
        <v>646007.89529699984</v>
      </c>
      <c r="G81" s="2">
        <v>2729.2000000000007</v>
      </c>
      <c r="H81" s="63">
        <f>SUM(C81:G81)</f>
        <v>1293765.1629500019</v>
      </c>
      <c r="I81" s="49"/>
      <c r="J81" s="39"/>
      <c r="K81" s="39"/>
      <c r="L81" s="39"/>
      <c r="M81" s="39"/>
      <c r="N81" s="39"/>
      <c r="O81" s="54" t="s">
        <v>116</v>
      </c>
      <c r="Q81" s="58"/>
      <c r="R81" s="58"/>
      <c r="S81" s="58"/>
      <c r="T81" s="58"/>
      <c r="U81" s="58"/>
      <c r="V81" s="54"/>
    </row>
    <row r="82" spans="2:22" ht="15.75" thickBot="1" x14ac:dyDescent="0.3">
      <c r="B82" s="64" t="s">
        <v>112</v>
      </c>
      <c r="C82" s="2">
        <v>124430</v>
      </c>
      <c r="D82" s="2">
        <v>316350</v>
      </c>
      <c r="E82" s="2">
        <v>300700</v>
      </c>
      <c r="F82" s="2">
        <v>639300</v>
      </c>
      <c r="G82" s="2">
        <v>2470</v>
      </c>
      <c r="H82" s="63">
        <f>SUM(C82:G82)</f>
        <v>1383250</v>
      </c>
      <c r="I82" s="49"/>
      <c r="J82" s="40"/>
      <c r="K82" s="40"/>
      <c r="L82" s="40"/>
      <c r="M82" s="40"/>
      <c r="N82" s="40"/>
      <c r="O82" s="54" t="s">
        <v>117</v>
      </c>
      <c r="Q82" s="59"/>
      <c r="R82" s="59"/>
      <c r="S82" s="59"/>
      <c r="T82" s="59"/>
      <c r="U82" s="59"/>
      <c r="V82" s="54"/>
    </row>
    <row r="83" spans="2:22" ht="15.75" thickBot="1" x14ac:dyDescent="0.3">
      <c r="B83" s="44" t="s">
        <v>110</v>
      </c>
      <c r="C83" s="22">
        <f t="shared" ref="C83:H83" si="11">SUM(C79:C82)</f>
        <v>377493.95542000531</v>
      </c>
      <c r="D83" s="22">
        <f t="shared" si="11"/>
        <v>1036106.271189</v>
      </c>
      <c r="E83" s="38">
        <f t="shared" si="11"/>
        <v>1014052.97</v>
      </c>
      <c r="F83" s="38">
        <f t="shared" si="11"/>
        <v>2229152.6930269999</v>
      </c>
      <c r="G83" s="22">
        <f t="shared" si="11"/>
        <v>11085.400000000001</v>
      </c>
      <c r="H83" s="45">
        <f t="shared" si="11"/>
        <v>4667891.2896360056</v>
      </c>
    </row>
    <row r="84" spans="2:22" ht="15" x14ac:dyDescent="0.25">
      <c r="B84" s="60" t="s">
        <v>120</v>
      </c>
      <c r="C84" s="13">
        <v>103760.00000000001</v>
      </c>
      <c r="D84" s="2">
        <v>312650</v>
      </c>
      <c r="E84" s="2">
        <v>258630</v>
      </c>
      <c r="F84" s="2">
        <v>590770</v>
      </c>
      <c r="G84" s="2">
        <v>2300</v>
      </c>
      <c r="H84" s="61">
        <f>SUM(C84:G84)</f>
        <v>1268110</v>
      </c>
      <c r="O84" s="54" t="s">
        <v>124</v>
      </c>
    </row>
    <row r="85" spans="2:22" ht="15" x14ac:dyDescent="0.25">
      <c r="B85" s="62" t="s">
        <v>121</v>
      </c>
      <c r="C85" s="2">
        <v>105870</v>
      </c>
      <c r="D85" s="2">
        <v>271200</v>
      </c>
      <c r="E85" s="2">
        <v>219050</v>
      </c>
      <c r="F85" s="2">
        <v>513370</v>
      </c>
      <c r="G85" s="2">
        <v>2330</v>
      </c>
      <c r="H85" s="63">
        <f>SUM(C85:G85)</f>
        <v>1111820</v>
      </c>
      <c r="J85" s="23"/>
      <c r="K85" s="23"/>
      <c r="L85" s="23"/>
      <c r="M85" s="23"/>
      <c r="N85" s="23"/>
      <c r="O85" s="54" t="s">
        <v>125</v>
      </c>
      <c r="P85" s="57"/>
    </row>
    <row r="86" spans="2:22" ht="15" customHeight="1" x14ac:dyDescent="0.25">
      <c r="B86" s="62" t="s">
        <v>122</v>
      </c>
      <c r="C86" s="2">
        <v>125620</v>
      </c>
      <c r="D86" s="2">
        <v>272950</v>
      </c>
      <c r="E86" s="2">
        <v>239640</v>
      </c>
      <c r="F86" s="2">
        <v>528810</v>
      </c>
      <c r="G86" s="2">
        <v>2199.9999999999995</v>
      </c>
      <c r="H86" s="63">
        <f>SUM(C86:G86)</f>
        <v>1169220</v>
      </c>
      <c r="I86" s="49"/>
      <c r="J86" s="39"/>
      <c r="K86" s="39"/>
      <c r="L86" s="39"/>
      <c r="M86" s="39"/>
      <c r="N86" s="39"/>
      <c r="O86" s="54" t="s">
        <v>126</v>
      </c>
      <c r="Q86" s="58"/>
      <c r="R86" s="58"/>
      <c r="S86" s="58"/>
      <c r="T86" s="58"/>
      <c r="U86" s="58"/>
      <c r="V86" s="54"/>
    </row>
    <row r="87" spans="2:22" ht="15.75" thickBot="1" x14ac:dyDescent="0.3">
      <c r="B87" s="64" t="s">
        <v>123</v>
      </c>
      <c r="C87" s="2">
        <v>151730</v>
      </c>
      <c r="D87" s="2">
        <v>309530</v>
      </c>
      <c r="E87" s="2">
        <v>274090.00000000006</v>
      </c>
      <c r="F87" s="2">
        <v>589790</v>
      </c>
      <c r="G87" s="2">
        <v>3030.0000000000005</v>
      </c>
      <c r="H87" s="63">
        <f>SUM(C87:G87)</f>
        <v>1328170</v>
      </c>
      <c r="I87" s="49"/>
      <c r="J87" s="40"/>
      <c r="K87" s="40"/>
      <c r="L87" s="40"/>
      <c r="M87" s="40"/>
      <c r="N87" s="40"/>
      <c r="O87" s="54" t="s">
        <v>127</v>
      </c>
      <c r="Q87" s="59"/>
      <c r="R87" s="59"/>
      <c r="S87" s="59"/>
      <c r="T87" s="59"/>
      <c r="U87" s="59"/>
      <c r="V87" s="54"/>
    </row>
    <row r="88" spans="2:22" ht="15.75" thickBot="1" x14ac:dyDescent="0.3">
      <c r="B88" s="44" t="s">
        <v>119</v>
      </c>
      <c r="C88" s="22">
        <f t="shared" ref="C88:G88" si="12">SUM(C84:C87)</f>
        <v>486980</v>
      </c>
      <c r="D88" s="22">
        <f t="shared" si="12"/>
        <v>1166330</v>
      </c>
      <c r="E88" s="38">
        <f t="shared" si="12"/>
        <v>991410</v>
      </c>
      <c r="F88" s="38">
        <f t="shared" si="12"/>
        <v>2222740</v>
      </c>
      <c r="G88" s="22">
        <f t="shared" si="12"/>
        <v>9860</v>
      </c>
      <c r="H88" s="45">
        <f>SUM(H84:H87)</f>
        <v>4877320</v>
      </c>
    </row>
    <row r="89" spans="2:22" ht="15" x14ac:dyDescent="0.25">
      <c r="B89" s="60" t="s">
        <v>128</v>
      </c>
      <c r="C89" s="13">
        <v>160755.00636</v>
      </c>
      <c r="D89" s="2">
        <v>295372.43</v>
      </c>
      <c r="E89" s="2">
        <v>230167.39393199998</v>
      </c>
      <c r="F89" s="2">
        <v>556637.39113</v>
      </c>
      <c r="G89" s="2">
        <v>2875.9</v>
      </c>
      <c r="H89" s="61">
        <f>SUM(C89:G89)</f>
        <v>1245808.1214219998</v>
      </c>
      <c r="O89" s="54" t="s">
        <v>133</v>
      </c>
    </row>
    <row r="90" spans="2:22" ht="15" x14ac:dyDescent="0.25">
      <c r="B90" s="62" t="s">
        <v>129</v>
      </c>
      <c r="C90" s="2">
        <v>148943.41415</v>
      </c>
      <c r="D90" s="2">
        <v>221590.808135</v>
      </c>
      <c r="E90" s="2">
        <v>195165.929</v>
      </c>
      <c r="F90" s="2">
        <v>528415.89720000001</v>
      </c>
      <c r="G90" s="2">
        <v>2205</v>
      </c>
      <c r="H90" s="63">
        <f>SUM(C90:G90)</f>
        <v>1096321.0484850002</v>
      </c>
      <c r="J90" s="23"/>
      <c r="K90" s="23"/>
      <c r="L90" s="23"/>
      <c r="M90" s="23"/>
      <c r="N90" s="23"/>
      <c r="O90" s="54" t="s">
        <v>134</v>
      </c>
      <c r="P90" s="57"/>
    </row>
    <row r="91" spans="2:22" ht="15" customHeight="1" x14ac:dyDescent="0.25">
      <c r="B91" s="62" t="s">
        <v>130</v>
      </c>
      <c r="C91" s="2">
        <v>141136.91597999999</v>
      </c>
      <c r="D91" s="2">
        <v>228696.95039000001</v>
      </c>
      <c r="E91" s="2">
        <v>179506.48500000002</v>
      </c>
      <c r="F91" s="2">
        <v>501474.23999999993</v>
      </c>
      <c r="G91" s="2">
        <v>2517.4</v>
      </c>
      <c r="H91" s="63">
        <f>SUM(C91:G91)</f>
        <v>1053331.9913699999</v>
      </c>
      <c r="I91" s="49"/>
      <c r="J91" s="39"/>
      <c r="K91" s="39"/>
      <c r="L91" s="39"/>
      <c r="M91" s="39"/>
      <c r="N91" s="39"/>
      <c r="O91" s="54" t="s">
        <v>135</v>
      </c>
      <c r="Q91" s="58"/>
      <c r="R91" s="58"/>
      <c r="S91" s="58"/>
      <c r="T91" s="58"/>
      <c r="U91" s="58"/>
      <c r="V91" s="54"/>
    </row>
    <row r="92" spans="2:22" ht="15.75" thickBot="1" x14ac:dyDescent="0.3">
      <c r="B92" s="64" t="s">
        <v>131</v>
      </c>
      <c r="C92" s="2">
        <v>142051.11179</v>
      </c>
      <c r="D92" s="2">
        <v>310100.38972400001</v>
      </c>
      <c r="E92" s="2">
        <v>232648.77799999999</v>
      </c>
      <c r="F92" s="2">
        <v>652429.43000000005</v>
      </c>
      <c r="G92" s="2">
        <v>2419.0699999999997</v>
      </c>
      <c r="H92" s="63">
        <f>SUM(C92:G92)</f>
        <v>1339648.7795140001</v>
      </c>
      <c r="I92" s="49"/>
      <c r="J92" s="40"/>
      <c r="K92" s="40"/>
      <c r="L92" s="40"/>
      <c r="M92" s="40"/>
      <c r="N92" s="40"/>
      <c r="O92" s="54" t="s">
        <v>136</v>
      </c>
      <c r="Q92" s="59"/>
      <c r="R92" s="59"/>
      <c r="S92" s="59"/>
      <c r="T92" s="59"/>
      <c r="U92" s="59"/>
      <c r="V92" s="54"/>
    </row>
    <row r="93" spans="2:22" ht="15.75" thickBot="1" x14ac:dyDescent="0.3">
      <c r="B93" s="44" t="s">
        <v>132</v>
      </c>
      <c r="C93" s="22">
        <f t="shared" ref="C93:G93" si="13">SUM(C89:C92)</f>
        <v>592886.4482799999</v>
      </c>
      <c r="D93" s="22">
        <f t="shared" si="13"/>
        <v>1055760.578249</v>
      </c>
      <c r="E93" s="38">
        <f t="shared" si="13"/>
        <v>837488.58593200007</v>
      </c>
      <c r="F93" s="38">
        <f t="shared" si="13"/>
        <v>2238956.9583299998</v>
      </c>
      <c r="G93" s="22">
        <f t="shared" si="13"/>
        <v>10017.369999999999</v>
      </c>
      <c r="H93" s="45">
        <f>SUM(H89:H92)</f>
        <v>4735109.9407909997</v>
      </c>
    </row>
    <row r="94" spans="2:22" ht="15" x14ac:dyDescent="0.25">
      <c r="B94" s="60" t="s">
        <v>137</v>
      </c>
      <c r="C94" s="13">
        <v>135186.21917999999</v>
      </c>
      <c r="D94" s="2">
        <v>297445.60094000003</v>
      </c>
      <c r="E94" s="2">
        <v>207975.16899999999</v>
      </c>
      <c r="F94" s="2">
        <v>631268.60400000005</v>
      </c>
      <c r="G94" s="2">
        <v>2337.7200000000003</v>
      </c>
      <c r="H94" s="61">
        <f>SUM(C94:G94)</f>
        <v>1274213.3131200001</v>
      </c>
      <c r="O94" s="54" t="s">
        <v>142</v>
      </c>
    </row>
    <row r="95" spans="2:22" ht="15" x14ac:dyDescent="0.25">
      <c r="B95" s="62" t="s">
        <v>138</v>
      </c>
      <c r="C95" s="2">
        <v>146487.92330999998</v>
      </c>
      <c r="D95" s="2">
        <v>256716.90100000001</v>
      </c>
      <c r="E95" s="2">
        <v>193034.889</v>
      </c>
      <c r="F95" s="2">
        <v>563425.40147400007</v>
      </c>
      <c r="G95" s="2">
        <v>1700.5</v>
      </c>
      <c r="H95" s="63">
        <f>SUM(C95:G95)</f>
        <v>1161365.614784</v>
      </c>
      <c r="J95" s="23"/>
      <c r="K95" s="23"/>
      <c r="L95" s="23"/>
      <c r="M95" s="23"/>
      <c r="N95" s="23"/>
      <c r="O95" s="54" t="s">
        <v>143</v>
      </c>
      <c r="P95" s="57"/>
    </row>
    <row r="96" spans="2:22" ht="15" customHeight="1" x14ac:dyDescent="0.25">
      <c r="B96" s="62" t="s">
        <v>139</v>
      </c>
      <c r="C96" s="2">
        <v>125962.21457999999</v>
      </c>
      <c r="D96" s="2">
        <v>251006.45319100001</v>
      </c>
      <c r="E96" s="2">
        <v>174898</v>
      </c>
      <c r="F96" s="2">
        <v>533487.38500000001</v>
      </c>
      <c r="G96" s="2">
        <v>1892.6</v>
      </c>
      <c r="H96" s="63">
        <f>SUM(C96:G96)</f>
        <v>1087246.6527710001</v>
      </c>
      <c r="I96" s="49"/>
      <c r="J96" s="39"/>
      <c r="K96" s="39"/>
      <c r="L96" s="39"/>
      <c r="M96" s="39"/>
      <c r="N96" s="39"/>
      <c r="O96" s="54" t="s">
        <v>144</v>
      </c>
      <c r="V96" s="54"/>
    </row>
    <row r="97" spans="2:22" ht="15.75" thickBot="1" x14ac:dyDescent="0.3">
      <c r="B97" s="64" t="s">
        <v>140</v>
      </c>
      <c r="C97" s="2">
        <v>143192</v>
      </c>
      <c r="D97" s="2">
        <v>293146</v>
      </c>
      <c r="E97" s="2">
        <v>227118</v>
      </c>
      <c r="F97" s="2">
        <v>635847</v>
      </c>
      <c r="G97" s="2">
        <v>2715</v>
      </c>
      <c r="H97" s="63">
        <f>SUM(C97:G97)</f>
        <v>1302018</v>
      </c>
      <c r="I97" s="49"/>
      <c r="J97" s="40"/>
      <c r="K97" s="40"/>
      <c r="L97" s="40"/>
      <c r="M97" s="40"/>
      <c r="N97" s="40"/>
      <c r="O97" s="54" t="s">
        <v>145</v>
      </c>
      <c r="V97" s="54"/>
    </row>
    <row r="98" spans="2:22" ht="15.75" thickBot="1" x14ac:dyDescent="0.3">
      <c r="B98" s="44" t="s">
        <v>141</v>
      </c>
      <c r="C98" s="22">
        <f t="shared" ref="C98:G98" si="14">SUM(C94:C97)</f>
        <v>550828.35706999991</v>
      </c>
      <c r="D98" s="22">
        <f t="shared" si="14"/>
        <v>1098314.9551310001</v>
      </c>
      <c r="E98" s="38">
        <f t="shared" si="14"/>
        <v>803026.05799999996</v>
      </c>
      <c r="F98" s="38">
        <f t="shared" si="14"/>
        <v>2364028.390474</v>
      </c>
      <c r="G98" s="22">
        <f t="shared" si="14"/>
        <v>8645.82</v>
      </c>
      <c r="H98" s="45">
        <f>SUM(H94:H97)</f>
        <v>4824843.5806750003</v>
      </c>
    </row>
    <row r="99" spans="2:22" ht="15" x14ac:dyDescent="0.25">
      <c r="B99" s="60" t="s">
        <v>147</v>
      </c>
      <c r="C99" s="13">
        <v>149011</v>
      </c>
      <c r="D99" s="2">
        <v>261107</v>
      </c>
      <c r="E99" s="2">
        <v>221118</v>
      </c>
      <c r="F99" s="2">
        <v>585298</v>
      </c>
      <c r="G99" s="2">
        <v>1895.6</v>
      </c>
      <c r="H99" s="61">
        <f>SUM(C99:G99)</f>
        <v>1218429.6000000001</v>
      </c>
      <c r="O99" s="54" t="s">
        <v>151</v>
      </c>
    </row>
    <row r="100" spans="2:22" ht="15" x14ac:dyDescent="0.25">
      <c r="B100" s="62" t="s">
        <v>148</v>
      </c>
      <c r="C100" s="2">
        <v>119151</v>
      </c>
      <c r="D100" s="2">
        <v>241251</v>
      </c>
      <c r="E100" s="2">
        <v>182431</v>
      </c>
      <c r="F100" s="2">
        <v>506925</v>
      </c>
      <c r="G100" s="2">
        <v>2232</v>
      </c>
      <c r="H100" s="63">
        <f>SUM(C100:G100)</f>
        <v>1051990</v>
      </c>
      <c r="J100" s="23"/>
      <c r="K100" s="23"/>
      <c r="L100" s="23"/>
      <c r="M100" s="23"/>
      <c r="N100" s="23"/>
      <c r="O100" s="54" t="s">
        <v>152</v>
      </c>
    </row>
    <row r="101" spans="2:22" ht="15" customHeight="1" x14ac:dyDescent="0.25">
      <c r="B101" s="62" t="s">
        <v>149</v>
      </c>
      <c r="C101" s="2">
        <v>113906</v>
      </c>
      <c r="D101" s="2">
        <v>254867</v>
      </c>
      <c r="E101" s="2">
        <v>182755</v>
      </c>
      <c r="F101" s="2">
        <v>487874</v>
      </c>
      <c r="G101" s="2">
        <v>1896</v>
      </c>
      <c r="H101" s="63">
        <f>SUM(C101:G101)</f>
        <v>1041298</v>
      </c>
      <c r="I101" s="49"/>
      <c r="J101" s="39"/>
      <c r="K101" s="39"/>
      <c r="L101" s="39"/>
      <c r="M101" s="39"/>
      <c r="N101" s="39"/>
      <c r="O101" s="54" t="s">
        <v>153</v>
      </c>
      <c r="V101" s="54"/>
    </row>
    <row r="102" spans="2:22" ht="15.75" thickBot="1" x14ac:dyDescent="0.3">
      <c r="B102" s="64" t="s">
        <v>150</v>
      </c>
      <c r="C102" s="2">
        <v>158691</v>
      </c>
      <c r="D102" s="2">
        <v>331977</v>
      </c>
      <c r="E102" s="2">
        <v>240834</v>
      </c>
      <c r="F102" s="2">
        <v>613561</v>
      </c>
      <c r="G102" s="2">
        <v>3024</v>
      </c>
      <c r="H102" s="63">
        <f>SUM(C102:G102)</f>
        <v>1348087</v>
      </c>
      <c r="I102" s="49"/>
      <c r="J102" s="40"/>
      <c r="K102" s="40"/>
      <c r="L102" s="40"/>
      <c r="M102" s="40"/>
      <c r="N102" s="40"/>
      <c r="O102" s="54" t="s">
        <v>154</v>
      </c>
      <c r="V102" s="54"/>
    </row>
    <row r="103" spans="2:22" ht="15.75" thickBot="1" x14ac:dyDescent="0.3">
      <c r="B103" s="70" t="s">
        <v>146</v>
      </c>
      <c r="C103" s="36">
        <f t="shared" ref="C103:G103" si="15">SUM(C99:C102)</f>
        <v>540759</v>
      </c>
      <c r="D103" s="36">
        <f t="shared" si="15"/>
        <v>1089202</v>
      </c>
      <c r="E103" s="37">
        <f t="shared" si="15"/>
        <v>827138</v>
      </c>
      <c r="F103" s="37">
        <f t="shared" si="15"/>
        <v>2193658</v>
      </c>
      <c r="G103" s="36">
        <f t="shared" si="15"/>
        <v>9047.6</v>
      </c>
      <c r="H103" s="78">
        <f>SUM(H99:H102)</f>
        <v>4659804.5999999996</v>
      </c>
    </row>
    <row r="104" spans="2:22" ht="15" x14ac:dyDescent="0.25">
      <c r="B104" s="60" t="s">
        <v>155</v>
      </c>
      <c r="C104" s="13">
        <v>155522</v>
      </c>
      <c r="D104" s="2">
        <v>298946</v>
      </c>
      <c r="E104" s="2">
        <v>227255</v>
      </c>
      <c r="F104" s="2">
        <v>611738</v>
      </c>
      <c r="G104" s="2">
        <v>1696</v>
      </c>
      <c r="H104" s="61">
        <f>SUM(C104:G104)</f>
        <v>1295157</v>
      </c>
      <c r="O104" s="54" t="s">
        <v>164</v>
      </c>
    </row>
    <row r="105" spans="2:22" ht="15" x14ac:dyDescent="0.25">
      <c r="B105" s="62" t="s">
        <v>156</v>
      </c>
      <c r="C105" s="2">
        <v>136378</v>
      </c>
      <c r="D105" s="2">
        <v>262456</v>
      </c>
      <c r="E105" s="2">
        <v>203643</v>
      </c>
      <c r="F105" s="2">
        <v>568088</v>
      </c>
      <c r="G105" s="2">
        <v>1742</v>
      </c>
      <c r="H105" s="63">
        <f>SUM(C105:G105)</f>
        <v>1172307</v>
      </c>
      <c r="O105" s="54" t="s">
        <v>165</v>
      </c>
    </row>
    <row r="106" spans="2:22" ht="15" x14ac:dyDescent="0.25">
      <c r="B106" s="62" t="s">
        <v>157</v>
      </c>
      <c r="C106" s="2">
        <v>119783</v>
      </c>
      <c r="D106" s="2">
        <v>273008</v>
      </c>
      <c r="E106" s="2">
        <v>196192</v>
      </c>
      <c r="F106" s="2">
        <v>538770</v>
      </c>
      <c r="G106" s="2">
        <v>2110</v>
      </c>
      <c r="H106" s="63">
        <f>SUM(C106:G106)</f>
        <v>1129863</v>
      </c>
      <c r="O106" s="54" t="s">
        <v>166</v>
      </c>
      <c r="Q106" s="58" t="s">
        <v>1</v>
      </c>
      <c r="R106" s="58" t="s">
        <v>2</v>
      </c>
      <c r="S106" s="58" t="s">
        <v>3</v>
      </c>
      <c r="T106" s="58" t="s">
        <v>4</v>
      </c>
      <c r="U106" s="58" t="s">
        <v>5</v>
      </c>
    </row>
    <row r="107" spans="2:22" ht="15.75" thickBot="1" x14ac:dyDescent="0.3">
      <c r="B107" s="64" t="s">
        <v>158</v>
      </c>
      <c r="C107" s="2"/>
      <c r="D107" s="2"/>
      <c r="E107" s="2"/>
      <c r="F107" s="2"/>
      <c r="G107" s="2"/>
      <c r="H107" s="63">
        <f>SUM(C107:G107)</f>
        <v>0</v>
      </c>
      <c r="O107" s="54" t="s">
        <v>167</v>
      </c>
      <c r="Q107" s="87">
        <f>C108/$H108</f>
        <v>0.11444136159987679</v>
      </c>
      <c r="R107" s="87">
        <f>D108/$H108</f>
        <v>0.23195278049507315</v>
      </c>
      <c r="S107" s="87">
        <f>E108/$H108</f>
        <v>0.17432110008347865</v>
      </c>
      <c r="T107" s="87">
        <f>F108/$H108</f>
        <v>0.47774250158520482</v>
      </c>
      <c r="U107" s="87">
        <f>G108/$H108</f>
        <v>1.5422562363666132E-3</v>
      </c>
    </row>
    <row r="108" spans="2:22" ht="15.75" thickBot="1" x14ac:dyDescent="0.3">
      <c r="B108" s="70" t="s">
        <v>159</v>
      </c>
      <c r="C108" s="36">
        <f t="shared" ref="C108:G108" si="16">SUM(C104:C107)</f>
        <v>411683</v>
      </c>
      <c r="D108" s="36">
        <f t="shared" si="16"/>
        <v>834410</v>
      </c>
      <c r="E108" s="37">
        <f t="shared" si="16"/>
        <v>627090</v>
      </c>
      <c r="F108" s="37">
        <f t="shared" si="16"/>
        <v>1718596</v>
      </c>
      <c r="G108" s="36">
        <f t="shared" si="16"/>
        <v>5548</v>
      </c>
      <c r="H108" s="78">
        <f>SUM(H104:H107)</f>
        <v>3597327</v>
      </c>
    </row>
    <row r="109" spans="2:22" ht="9.75" customHeight="1" thickBot="1" x14ac:dyDescent="0.25">
      <c r="B109" s="18"/>
    </row>
    <row r="110" spans="2:22" ht="21.75" customHeight="1" thickBot="1" x14ac:dyDescent="0.25">
      <c r="B110" s="18"/>
      <c r="C110" s="92" t="s">
        <v>82</v>
      </c>
      <c r="D110" s="93"/>
      <c r="E110" s="93"/>
      <c r="F110" s="93"/>
      <c r="G110" s="94"/>
      <c r="H110" s="18"/>
    </row>
    <row r="111" spans="2:22" ht="30.75" thickBot="1" x14ac:dyDescent="0.25">
      <c r="B111" s="18"/>
      <c r="C111" s="84" t="s">
        <v>83</v>
      </c>
      <c r="D111" s="79" t="s">
        <v>84</v>
      </c>
      <c r="E111" s="79" t="s">
        <v>118</v>
      </c>
      <c r="F111" s="79" t="s">
        <v>85</v>
      </c>
      <c r="G111" s="76" t="s">
        <v>6</v>
      </c>
      <c r="H111" s="19"/>
    </row>
    <row r="112" spans="2:22" ht="15.75" hidden="1" thickBot="1" x14ac:dyDescent="0.3">
      <c r="B112" s="25" t="s">
        <v>7</v>
      </c>
      <c r="C112" s="1">
        <v>168666.3</v>
      </c>
      <c r="D112" s="2">
        <v>132780</v>
      </c>
      <c r="E112" s="2">
        <v>44825</v>
      </c>
      <c r="F112" s="2">
        <v>59073</v>
      </c>
      <c r="G112" s="3">
        <f t="shared" ref="G112:G135" si="17">SUM(C112:F112)</f>
        <v>405344.3</v>
      </c>
      <c r="H112" s="19"/>
    </row>
    <row r="113" spans="2:8" ht="15.75" hidden="1" thickBot="1" x14ac:dyDescent="0.3">
      <c r="B113" s="25" t="s">
        <v>8</v>
      </c>
      <c r="C113" s="1">
        <v>159476</v>
      </c>
      <c r="D113" s="2">
        <v>120072</v>
      </c>
      <c r="E113" s="2">
        <v>50377.5</v>
      </c>
      <c r="F113" s="2">
        <v>55235</v>
      </c>
      <c r="G113" s="3">
        <f t="shared" si="17"/>
        <v>385160.5</v>
      </c>
      <c r="H113" s="19"/>
    </row>
    <row r="114" spans="2:8" ht="15.75" hidden="1" thickBot="1" x14ac:dyDescent="0.3">
      <c r="B114" s="25" t="s">
        <v>9</v>
      </c>
      <c r="C114" s="1">
        <v>147301.5</v>
      </c>
      <c r="D114" s="2">
        <v>124408</v>
      </c>
      <c r="E114" s="2">
        <v>46784.5</v>
      </c>
      <c r="F114" s="2">
        <v>61860</v>
      </c>
      <c r="G114" s="3">
        <f t="shared" si="17"/>
        <v>380354</v>
      </c>
      <c r="H114" s="19"/>
    </row>
    <row r="115" spans="2:8" ht="15.75" hidden="1" thickBot="1" x14ac:dyDescent="0.3">
      <c r="B115" s="25" t="s">
        <v>10</v>
      </c>
      <c r="C115" s="1">
        <v>101224.6</v>
      </c>
      <c r="D115" s="2">
        <v>139195</v>
      </c>
      <c r="E115" s="2">
        <v>49806.5</v>
      </c>
      <c r="F115" s="2">
        <v>53901</v>
      </c>
      <c r="G115" s="3">
        <f t="shared" si="17"/>
        <v>344127.1</v>
      </c>
      <c r="H115" s="19"/>
    </row>
    <row r="116" spans="2:8" ht="15.75" hidden="1" thickBot="1" x14ac:dyDescent="0.3">
      <c r="B116" s="26" t="s">
        <v>11</v>
      </c>
      <c r="C116" s="4">
        <v>576668.4</v>
      </c>
      <c r="D116" s="5">
        <v>516455</v>
      </c>
      <c r="E116" s="5">
        <v>191793.5</v>
      </c>
      <c r="F116" s="5">
        <v>230069</v>
      </c>
      <c r="G116" s="6">
        <f t="shared" si="17"/>
        <v>1514985.9</v>
      </c>
      <c r="H116" s="19"/>
    </row>
    <row r="117" spans="2:8" ht="15.75" hidden="1" thickBot="1" x14ac:dyDescent="0.3">
      <c r="B117" s="25" t="s">
        <v>12</v>
      </c>
      <c r="C117" s="1">
        <v>186510</v>
      </c>
      <c r="D117" s="2">
        <v>128388</v>
      </c>
      <c r="E117" s="2">
        <f>106511/2</f>
        <v>53255.5</v>
      </c>
      <c r="F117" s="2">
        <v>54185</v>
      </c>
      <c r="G117" s="3">
        <f t="shared" si="17"/>
        <v>422338.5</v>
      </c>
      <c r="H117" s="19"/>
    </row>
    <row r="118" spans="2:8" ht="15.75" hidden="1" thickBot="1" x14ac:dyDescent="0.3">
      <c r="B118" s="25" t="s">
        <v>13</v>
      </c>
      <c r="C118" s="1">
        <v>167388</v>
      </c>
      <c r="D118" s="2">
        <v>112517</v>
      </c>
      <c r="E118" s="2">
        <f>91563/2</f>
        <v>45781.5</v>
      </c>
      <c r="F118" s="2">
        <v>48581</v>
      </c>
      <c r="G118" s="3">
        <f t="shared" si="17"/>
        <v>374267.5</v>
      </c>
      <c r="H118" s="19"/>
    </row>
    <row r="119" spans="2:8" ht="15.75" hidden="1" thickBot="1" x14ac:dyDescent="0.3">
      <c r="B119" s="25" t="s">
        <v>14</v>
      </c>
      <c r="C119" s="1">
        <v>174770</v>
      </c>
      <c r="D119" s="2">
        <v>135934</v>
      </c>
      <c r="E119" s="2">
        <v>47092</v>
      </c>
      <c r="F119" s="2">
        <v>54027</v>
      </c>
      <c r="G119" s="3">
        <f t="shared" si="17"/>
        <v>411823</v>
      </c>
      <c r="H119" s="19"/>
    </row>
    <row r="120" spans="2:8" ht="15.75" hidden="1" thickBot="1" x14ac:dyDescent="0.3">
      <c r="B120" s="25" t="s">
        <v>15</v>
      </c>
      <c r="C120" s="1">
        <v>149110</v>
      </c>
      <c r="D120" s="2">
        <f>+D121-D119-D118-D117</f>
        <v>178161</v>
      </c>
      <c r="E120" s="2">
        <v>55556</v>
      </c>
      <c r="F120" s="2">
        <v>47807</v>
      </c>
      <c r="G120" s="3">
        <f t="shared" si="17"/>
        <v>430634</v>
      </c>
      <c r="H120" s="19"/>
    </row>
    <row r="121" spans="2:8" ht="15.75" hidden="1" thickBot="1" x14ac:dyDescent="0.3">
      <c r="B121" s="26" t="s">
        <v>16</v>
      </c>
      <c r="C121" s="4">
        <f>SUM(C117:C120)</f>
        <v>677778</v>
      </c>
      <c r="D121" s="5">
        <f>389000+166000</f>
        <v>555000</v>
      </c>
      <c r="E121" s="5">
        <f>SUM(E117:E120)</f>
        <v>201685</v>
      </c>
      <c r="F121" s="5">
        <f>SUM(F117:F120)</f>
        <v>204600</v>
      </c>
      <c r="G121" s="6">
        <f t="shared" si="17"/>
        <v>1639063</v>
      </c>
      <c r="H121" s="19"/>
    </row>
    <row r="122" spans="2:8" ht="15.75" hidden="1" thickBot="1" x14ac:dyDescent="0.3">
      <c r="B122" s="25" t="s">
        <v>17</v>
      </c>
      <c r="C122" s="1">
        <v>225052</v>
      </c>
      <c r="D122" s="2">
        <v>158691</v>
      </c>
      <c r="E122" s="2">
        <v>49567.5</v>
      </c>
      <c r="F122" s="2">
        <v>34726</v>
      </c>
      <c r="G122" s="3">
        <f t="shared" si="17"/>
        <v>468036.5</v>
      </c>
      <c r="H122" s="19"/>
    </row>
    <row r="123" spans="2:8" ht="15.75" hidden="1" thickBot="1" x14ac:dyDescent="0.3">
      <c r="B123" s="25" t="s">
        <v>18</v>
      </c>
      <c r="C123" s="1">
        <v>177689</v>
      </c>
      <c r="D123" s="2">
        <v>148335</v>
      </c>
      <c r="E123" s="2">
        <v>48099</v>
      </c>
      <c r="F123" s="2">
        <v>26707</v>
      </c>
      <c r="G123" s="3">
        <f t="shared" si="17"/>
        <v>400830</v>
      </c>
      <c r="H123" s="19"/>
    </row>
    <row r="124" spans="2:8" ht="15.75" hidden="1" thickBot="1" x14ac:dyDescent="0.3">
      <c r="B124" s="25" t="s">
        <v>19</v>
      </c>
      <c r="C124" s="1">
        <v>161731</v>
      </c>
      <c r="D124" s="2">
        <v>146356.29999999999</v>
      </c>
      <c r="E124" s="2">
        <v>38984.5</v>
      </c>
      <c r="F124" s="2">
        <v>37877</v>
      </c>
      <c r="G124" s="3">
        <f t="shared" si="17"/>
        <v>384948.8</v>
      </c>
      <c r="H124" s="19"/>
    </row>
    <row r="125" spans="2:8" ht="15.75" hidden="1" thickBot="1" x14ac:dyDescent="0.3">
      <c r="B125" s="25" t="s">
        <v>20</v>
      </c>
      <c r="C125" s="1">
        <v>170528</v>
      </c>
      <c r="D125" s="2">
        <v>176617.7</v>
      </c>
      <c r="E125" s="2">
        <v>52849</v>
      </c>
      <c r="F125" s="2">
        <v>41690</v>
      </c>
      <c r="G125" s="3">
        <f t="shared" si="17"/>
        <v>441684.7</v>
      </c>
      <c r="H125" s="19"/>
    </row>
    <row r="126" spans="2:8" ht="15.75" hidden="1" thickBot="1" x14ac:dyDescent="0.3">
      <c r="B126" s="26" t="s">
        <v>21</v>
      </c>
      <c r="C126" s="4">
        <f>SUM(C122:C125)</f>
        <v>735000</v>
      </c>
      <c r="D126" s="5">
        <f>SUM(D122:D125)</f>
        <v>630000</v>
      </c>
      <c r="E126" s="5">
        <f>SUM(E122:E125)</f>
        <v>189500</v>
      </c>
      <c r="F126" s="5">
        <f>SUM(F122:F125)</f>
        <v>141000</v>
      </c>
      <c r="G126" s="6">
        <f t="shared" si="17"/>
        <v>1695500</v>
      </c>
      <c r="H126" s="19"/>
    </row>
    <row r="127" spans="2:8" ht="15.75" hidden="1" thickBot="1" x14ac:dyDescent="0.3">
      <c r="B127" s="25" t="s">
        <v>22</v>
      </c>
      <c r="C127" s="1">
        <v>217376.6</v>
      </c>
      <c r="D127" s="2">
        <v>173104.5</v>
      </c>
      <c r="E127" s="2">
        <v>49158.5</v>
      </c>
      <c r="F127" s="2">
        <v>32700</v>
      </c>
      <c r="G127" s="3">
        <f t="shared" si="17"/>
        <v>472339.6</v>
      </c>
      <c r="H127" s="19"/>
    </row>
    <row r="128" spans="2:8" ht="15.75" hidden="1" thickBot="1" x14ac:dyDescent="0.3">
      <c r="B128" s="25" t="s">
        <v>23</v>
      </c>
      <c r="C128" s="1">
        <v>198357.1</v>
      </c>
      <c r="D128" s="2">
        <v>142854.79999999999</v>
      </c>
      <c r="E128" s="2">
        <v>44729</v>
      </c>
      <c r="F128" s="2">
        <v>28591</v>
      </c>
      <c r="G128" s="3">
        <f t="shared" si="17"/>
        <v>414531.9</v>
      </c>
      <c r="H128" s="19"/>
    </row>
    <row r="129" spans="2:8" ht="15.75" hidden="1" thickBot="1" x14ac:dyDescent="0.3">
      <c r="B129" s="25" t="s">
        <v>24</v>
      </c>
      <c r="C129" s="1">
        <v>204203.9</v>
      </c>
      <c r="D129" s="2">
        <v>98762.032999999996</v>
      </c>
      <c r="E129" s="2">
        <v>38573.5</v>
      </c>
      <c r="F129" s="2">
        <v>13395</v>
      </c>
      <c r="G129" s="3">
        <f t="shared" si="17"/>
        <v>354934.43299999996</v>
      </c>
      <c r="H129" s="19"/>
    </row>
    <row r="130" spans="2:8" ht="15.75" hidden="1" thickBot="1" x14ac:dyDescent="0.3">
      <c r="B130" s="25" t="s">
        <v>25</v>
      </c>
      <c r="C130" s="1">
        <v>154271.6</v>
      </c>
      <c r="D130" s="2">
        <v>77834.366999999998</v>
      </c>
      <c r="E130" s="2">
        <v>40960</v>
      </c>
      <c r="F130" s="2">
        <v>12525</v>
      </c>
      <c r="G130" s="3">
        <f t="shared" si="17"/>
        <v>285590.967</v>
      </c>
      <c r="H130" s="19"/>
    </row>
    <row r="131" spans="2:8" ht="15.75" hidden="1" thickBot="1" x14ac:dyDescent="0.3">
      <c r="B131" s="26" t="s">
        <v>26</v>
      </c>
      <c r="C131" s="4">
        <f>SUM(C127:C130)</f>
        <v>774209.2</v>
      </c>
      <c r="D131" s="5">
        <f>SUM(D127:D130)</f>
        <v>492555.69999999995</v>
      </c>
      <c r="E131" s="5">
        <f>SUM(E127:E130)</f>
        <v>173421</v>
      </c>
      <c r="F131" s="5">
        <f>SUM(F127:F130)</f>
        <v>87211</v>
      </c>
      <c r="G131" s="6">
        <f t="shared" si="17"/>
        <v>1527396.9</v>
      </c>
      <c r="H131" s="19"/>
    </row>
    <row r="132" spans="2:8" ht="15.75" hidden="1" thickBot="1" x14ac:dyDescent="0.3">
      <c r="B132" s="25" t="s">
        <v>27</v>
      </c>
      <c r="C132" s="1">
        <v>174967.2</v>
      </c>
      <c r="D132" s="2">
        <v>95326.56</v>
      </c>
      <c r="E132" s="2">
        <v>31142.5</v>
      </c>
      <c r="F132" s="2">
        <v>18293</v>
      </c>
      <c r="G132" s="3">
        <f t="shared" si="17"/>
        <v>319729.26</v>
      </c>
      <c r="H132" s="19"/>
    </row>
    <row r="133" spans="2:8" ht="15.75" hidden="1" thickBot="1" x14ac:dyDescent="0.3">
      <c r="B133" s="25" t="s">
        <v>28</v>
      </c>
      <c r="C133" s="1">
        <v>185102</v>
      </c>
      <c r="D133" s="2">
        <v>118396</v>
      </c>
      <c r="E133" s="2">
        <v>21591</v>
      </c>
      <c r="F133" s="2">
        <v>20078</v>
      </c>
      <c r="G133" s="3">
        <f t="shared" si="17"/>
        <v>345167</v>
      </c>
      <c r="H133" s="19"/>
    </row>
    <row r="134" spans="2:8" ht="15.75" hidden="1" thickBot="1" x14ac:dyDescent="0.3">
      <c r="B134" s="25" t="s">
        <v>29</v>
      </c>
      <c r="C134" s="1">
        <v>154694.93</v>
      </c>
      <c r="D134" s="2">
        <v>114747.819</v>
      </c>
      <c r="E134" s="2">
        <v>22121</v>
      </c>
      <c r="F134" s="2">
        <v>24386</v>
      </c>
      <c r="G134" s="3">
        <f t="shared" si="17"/>
        <v>315949.74900000001</v>
      </c>
      <c r="H134" s="19"/>
    </row>
    <row r="135" spans="2:8" ht="15.75" hidden="1" thickBot="1" x14ac:dyDescent="0.3">
      <c r="B135" s="25" t="s">
        <v>30</v>
      </c>
      <c r="C135" s="1">
        <v>202176</v>
      </c>
      <c r="D135" s="2">
        <v>147036</v>
      </c>
      <c r="E135" s="2">
        <v>26392</v>
      </c>
      <c r="F135" s="2">
        <v>29781</v>
      </c>
      <c r="G135" s="3">
        <f t="shared" si="17"/>
        <v>405385</v>
      </c>
      <c r="H135" s="19"/>
    </row>
    <row r="136" spans="2:8" ht="15.75" hidden="1" thickBot="1" x14ac:dyDescent="0.3">
      <c r="B136" s="26" t="s">
        <v>31</v>
      </c>
      <c r="C136" s="4">
        <v>716940</v>
      </c>
      <c r="D136" s="5">
        <v>475506</v>
      </c>
      <c r="E136" s="5">
        <v>101246</v>
      </c>
      <c r="F136" s="5">
        <v>92538</v>
      </c>
      <c r="G136" s="6">
        <f>SUM(C136:F136)</f>
        <v>1386230</v>
      </c>
      <c r="H136" s="19"/>
    </row>
    <row r="137" spans="2:8" ht="15.75" hidden="1" thickBot="1" x14ac:dyDescent="0.3">
      <c r="B137" s="25" t="s">
        <v>32</v>
      </c>
      <c r="C137" s="1">
        <v>241941</v>
      </c>
      <c r="D137" s="2">
        <v>140456</v>
      </c>
      <c r="E137" s="2">
        <v>40097.5</v>
      </c>
      <c r="F137" s="2">
        <v>29130</v>
      </c>
      <c r="G137" s="3">
        <f>SUM(C137:F137)</f>
        <v>451624.5</v>
      </c>
      <c r="H137" s="19"/>
    </row>
    <row r="138" spans="2:8" ht="15.75" hidden="1" thickBot="1" x14ac:dyDescent="0.3">
      <c r="B138" s="25" t="s">
        <v>33</v>
      </c>
      <c r="C138" s="1">
        <v>209137.8</v>
      </c>
      <c r="D138" s="2">
        <v>117793.963</v>
      </c>
      <c r="E138" s="2">
        <v>38834.5</v>
      </c>
      <c r="F138" s="2">
        <v>19170</v>
      </c>
      <c r="G138" s="3">
        <f>SUM(C138:F138)</f>
        <v>384936.26299999998</v>
      </c>
      <c r="H138" s="19"/>
    </row>
    <row r="139" spans="2:8" ht="15.75" hidden="1" thickBot="1" x14ac:dyDescent="0.3">
      <c r="B139" s="25" t="s">
        <v>34</v>
      </c>
      <c r="C139" s="1">
        <v>194672</v>
      </c>
      <c r="D139" s="2">
        <v>122533.117</v>
      </c>
      <c r="E139" s="2">
        <v>41874</v>
      </c>
      <c r="F139" s="2">
        <v>31112</v>
      </c>
      <c r="G139" s="3">
        <f>SUM(C139:F139)</f>
        <v>390191.11699999997</v>
      </c>
      <c r="H139" s="19"/>
    </row>
    <row r="140" spans="2:8" ht="15.75" hidden="1" thickBot="1" x14ac:dyDescent="0.3">
      <c r="B140" s="25" t="s">
        <v>35</v>
      </c>
      <c r="C140" s="1">
        <v>168726.2</v>
      </c>
      <c r="D140" s="2">
        <v>153145.11499999999</v>
      </c>
      <c r="E140" s="2">
        <v>52955</v>
      </c>
      <c r="F140" s="2">
        <v>35519</v>
      </c>
      <c r="G140" s="3">
        <f>SUM(C140:F140)</f>
        <v>410345.315</v>
      </c>
      <c r="H140" s="19"/>
    </row>
    <row r="141" spans="2:8" ht="15.75" hidden="1" thickBot="1" x14ac:dyDescent="0.3">
      <c r="B141" s="26" t="s">
        <v>36</v>
      </c>
      <c r="C141" s="4">
        <f>SUM(C137:C140)</f>
        <v>814477</v>
      </c>
      <c r="D141" s="5">
        <f>SUM(D137:D140)</f>
        <v>533928.19499999995</v>
      </c>
      <c r="E141" s="5">
        <f>SUM(E137:E140)</f>
        <v>173761</v>
      </c>
      <c r="F141" s="5">
        <f>SUM(F137:F140)</f>
        <v>114931</v>
      </c>
      <c r="G141" s="6">
        <f>SUM(G137:G140)</f>
        <v>1637097.1949999998</v>
      </c>
      <c r="H141" s="19"/>
    </row>
    <row r="142" spans="2:8" ht="15.75" hidden="1" thickBot="1" x14ac:dyDescent="0.3">
      <c r="B142" s="25" t="s">
        <v>37</v>
      </c>
      <c r="C142" s="1">
        <v>174544</v>
      </c>
      <c r="D142" s="2">
        <v>132371.9</v>
      </c>
      <c r="E142" s="2">
        <v>51842</v>
      </c>
      <c r="F142" s="2">
        <v>33775</v>
      </c>
      <c r="G142" s="3">
        <f>SUM(C142:F142)</f>
        <v>392532.9</v>
      </c>
      <c r="H142" s="19"/>
    </row>
    <row r="143" spans="2:8" ht="15.75" hidden="1" thickBot="1" x14ac:dyDescent="0.3">
      <c r="B143" s="25" t="s">
        <v>38</v>
      </c>
      <c r="C143" s="1">
        <v>149475</v>
      </c>
      <c r="D143" s="2">
        <v>126657</v>
      </c>
      <c r="E143" s="2">
        <v>52315</v>
      </c>
      <c r="F143" s="2">
        <v>32102</v>
      </c>
      <c r="G143" s="3">
        <f>SUM(C143:F143)</f>
        <v>360549</v>
      </c>
      <c r="H143" s="19"/>
    </row>
    <row r="144" spans="2:8" ht="15.75" hidden="1" thickBot="1" x14ac:dyDescent="0.3">
      <c r="B144" s="25" t="s">
        <v>39</v>
      </c>
      <c r="C144" s="1">
        <v>150794</v>
      </c>
      <c r="D144" s="2">
        <v>112825.79300000001</v>
      </c>
      <c r="E144" s="2">
        <v>45643.5</v>
      </c>
      <c r="F144" s="2">
        <v>40067</v>
      </c>
      <c r="G144" s="3">
        <f>SUM(C144:F144)</f>
        <v>349330.29300000001</v>
      </c>
      <c r="H144" s="19"/>
    </row>
    <row r="145" spans="2:8" ht="15.75" hidden="1" thickBot="1" x14ac:dyDescent="0.3">
      <c r="B145" s="25" t="s">
        <v>40</v>
      </c>
      <c r="C145" s="1">
        <v>157146</v>
      </c>
      <c r="D145" s="2">
        <v>142164.96899999998</v>
      </c>
      <c r="E145" s="2">
        <v>55878</v>
      </c>
      <c r="F145" s="2">
        <v>46056</v>
      </c>
      <c r="G145" s="3">
        <f>SUM(C145:F145)</f>
        <v>401244.96899999998</v>
      </c>
      <c r="H145" s="19"/>
    </row>
    <row r="146" spans="2:8" ht="15.75" hidden="1" thickBot="1" x14ac:dyDescent="0.3">
      <c r="B146" s="26" t="s">
        <v>41</v>
      </c>
      <c r="C146" s="4">
        <f>SUM(C142:C145)</f>
        <v>631959</v>
      </c>
      <c r="D146" s="5">
        <f>SUM(D142:D145)</f>
        <v>514019.66199999995</v>
      </c>
      <c r="E146" s="5">
        <f>SUM(E142:E145)</f>
        <v>205678.5</v>
      </c>
      <c r="F146" s="5">
        <f>SUM(F142:F145)</f>
        <v>152000</v>
      </c>
      <c r="G146" s="6">
        <f>SUM(G142:G145)</f>
        <v>1503657.162</v>
      </c>
      <c r="H146" s="18"/>
    </row>
    <row r="147" spans="2:8" ht="15.75" hidden="1" thickBot="1" x14ac:dyDescent="0.3">
      <c r="B147" s="25" t="s">
        <v>42</v>
      </c>
      <c r="C147" s="1">
        <v>249980</v>
      </c>
      <c r="D147" s="2">
        <v>128871.386</v>
      </c>
      <c r="E147" s="2">
        <v>57757.5</v>
      </c>
      <c r="F147" s="2">
        <v>35662</v>
      </c>
      <c r="G147" s="3">
        <f>SUM(C147:F147)</f>
        <v>472270.886</v>
      </c>
      <c r="H147" s="18"/>
    </row>
    <row r="148" spans="2:8" ht="15.75" hidden="1" thickBot="1" x14ac:dyDescent="0.3">
      <c r="B148" s="25" t="s">
        <v>43</v>
      </c>
      <c r="C148" s="1">
        <v>205494</v>
      </c>
      <c r="D148" s="2">
        <v>116863.014</v>
      </c>
      <c r="E148" s="2">
        <v>41293.5</v>
      </c>
      <c r="F148" s="2">
        <v>20197</v>
      </c>
      <c r="G148" s="3">
        <f>SUM(C148:F148)</f>
        <v>383847.51399999997</v>
      </c>
      <c r="H148" s="18"/>
    </row>
    <row r="149" spans="2:8" ht="15.75" hidden="1" thickBot="1" x14ac:dyDescent="0.3">
      <c r="B149" s="25" t="s">
        <v>44</v>
      </c>
      <c r="C149" s="1">
        <v>170948</v>
      </c>
      <c r="D149" s="2">
        <v>108534.5</v>
      </c>
      <c r="E149" s="2">
        <v>51267</v>
      </c>
      <c r="F149" s="2">
        <v>30012</v>
      </c>
      <c r="G149" s="3">
        <f>SUM(C149:F149)</f>
        <v>360761.5</v>
      </c>
      <c r="H149" s="18"/>
    </row>
    <row r="150" spans="2:8" ht="15.75" hidden="1" thickBot="1" x14ac:dyDescent="0.3">
      <c r="B150" s="25" t="s">
        <v>45</v>
      </c>
      <c r="C150" s="1">
        <v>156782</v>
      </c>
      <c r="D150" s="2">
        <v>136344.6</v>
      </c>
      <c r="E150" s="2">
        <v>47283</v>
      </c>
      <c r="F150" s="2">
        <v>35496</v>
      </c>
      <c r="G150" s="3">
        <f>SUM(C150:F150)</f>
        <v>375905.6</v>
      </c>
      <c r="H150" s="2"/>
    </row>
    <row r="151" spans="2:8" ht="15.75" hidden="1" thickBot="1" x14ac:dyDescent="0.3">
      <c r="B151" s="27" t="s">
        <v>46</v>
      </c>
      <c r="C151" s="7">
        <f>SUM(C147:C150)</f>
        <v>783204</v>
      </c>
      <c r="D151" s="8">
        <f>SUM(D147:D150)</f>
        <v>490613.5</v>
      </c>
      <c r="E151" s="8">
        <f>SUM(E147:E150)</f>
        <v>197601</v>
      </c>
      <c r="F151" s="8">
        <f>SUM(F147:F150)</f>
        <v>121367</v>
      </c>
      <c r="G151" s="28">
        <f>SUM(G147:G150)</f>
        <v>1592785.5</v>
      </c>
      <c r="H151" s="18"/>
    </row>
    <row r="152" spans="2:8" ht="15.75" hidden="1" thickBot="1" x14ac:dyDescent="0.3">
      <c r="B152" s="25" t="s">
        <v>47</v>
      </c>
      <c r="C152" s="1">
        <v>229328</v>
      </c>
      <c r="D152" s="2">
        <v>141612</v>
      </c>
      <c r="E152" s="2">
        <v>51812</v>
      </c>
      <c r="F152" s="2">
        <v>32304</v>
      </c>
      <c r="G152" s="3">
        <f>SUM(C152:F152)</f>
        <v>455056</v>
      </c>
      <c r="H152" s="19"/>
    </row>
    <row r="153" spans="2:8" ht="15.75" hidden="1" thickBot="1" x14ac:dyDescent="0.3">
      <c r="B153" s="25" t="s">
        <v>48</v>
      </c>
      <c r="C153" s="1">
        <v>181518</v>
      </c>
      <c r="D153" s="2">
        <v>126788.8</v>
      </c>
      <c r="E153" s="2">
        <v>47066</v>
      </c>
      <c r="F153" s="2">
        <v>28389</v>
      </c>
      <c r="G153" s="3">
        <f>SUM(C153:F153)</f>
        <v>383761.8</v>
      </c>
      <c r="H153" s="19"/>
    </row>
    <row r="154" spans="2:8" ht="15.75" hidden="1" thickBot="1" x14ac:dyDescent="0.3">
      <c r="B154" s="25" t="s">
        <v>49</v>
      </c>
      <c r="C154" s="1">
        <v>159874</v>
      </c>
      <c r="D154" s="2">
        <v>115409.2</v>
      </c>
      <c r="E154" s="2">
        <v>46050</v>
      </c>
      <c r="F154" s="2">
        <v>31178</v>
      </c>
      <c r="G154" s="3">
        <f>SUM(C154:F154)</f>
        <v>352511.2</v>
      </c>
      <c r="H154" s="19"/>
    </row>
    <row r="155" spans="2:8" ht="15.75" hidden="1" thickBot="1" x14ac:dyDescent="0.3">
      <c r="B155" s="25" t="s">
        <v>50</v>
      </c>
      <c r="C155" s="1">
        <v>139326</v>
      </c>
      <c r="D155" s="2">
        <v>140695.79999999999</v>
      </c>
      <c r="E155" s="2">
        <v>46335.5</v>
      </c>
      <c r="F155" s="2">
        <v>33733</v>
      </c>
      <c r="G155" s="3">
        <f>SUM(C155:F155)</f>
        <v>360090.3</v>
      </c>
      <c r="H155" s="19"/>
    </row>
    <row r="156" spans="2:8" ht="15.75" hidden="1" thickBot="1" x14ac:dyDescent="0.3">
      <c r="B156" s="26" t="s">
        <v>51</v>
      </c>
      <c r="C156" s="4">
        <f>SUM(C152:C155)</f>
        <v>710046</v>
      </c>
      <c r="D156" s="5">
        <f>SUM(D152:D155)</f>
        <v>524505.80000000005</v>
      </c>
      <c r="E156" s="5">
        <f>SUM(E152:E155)</f>
        <v>191263.5</v>
      </c>
      <c r="F156" s="11">
        <f>SUM(F152:F155)</f>
        <v>125604</v>
      </c>
      <c r="G156" s="6">
        <f>SUM(G152:G155)</f>
        <v>1551419.3</v>
      </c>
      <c r="H156" s="18"/>
    </row>
    <row r="157" spans="2:8" ht="15.75" hidden="1" thickBot="1" x14ac:dyDescent="0.3">
      <c r="B157" s="25" t="s">
        <v>52</v>
      </c>
      <c r="C157" s="1">
        <v>170913</v>
      </c>
      <c r="D157" s="2">
        <v>158893.6</v>
      </c>
      <c r="E157" s="2">
        <v>60302</v>
      </c>
      <c r="F157" s="2">
        <v>35461</v>
      </c>
      <c r="G157" s="3">
        <f>SUM(C157:F157)</f>
        <v>425569.6</v>
      </c>
      <c r="H157" s="18"/>
    </row>
    <row r="158" spans="2:8" ht="15.75" hidden="1" thickBot="1" x14ac:dyDescent="0.3">
      <c r="B158" s="25" t="s">
        <v>53</v>
      </c>
      <c r="C158" s="1">
        <v>155333</v>
      </c>
      <c r="D158" s="2">
        <v>152500.69999999998</v>
      </c>
      <c r="E158" s="2">
        <v>50095</v>
      </c>
      <c r="F158" s="2">
        <v>26840</v>
      </c>
      <c r="G158" s="3">
        <f>SUM(C158:F158)</f>
        <v>384768.69999999995</v>
      </c>
      <c r="H158" s="18"/>
    </row>
    <row r="159" spans="2:8" ht="15.75" hidden="1" thickBot="1" x14ac:dyDescent="0.3">
      <c r="B159" s="25" t="s">
        <v>54</v>
      </c>
      <c r="C159" s="1">
        <v>140114</v>
      </c>
      <c r="D159" s="2">
        <v>139365.20000000001</v>
      </c>
      <c r="E159" s="2">
        <v>48023</v>
      </c>
      <c r="F159" s="2">
        <v>35195</v>
      </c>
      <c r="G159" s="3">
        <f>SUM(C159:F159)</f>
        <v>362697.2</v>
      </c>
      <c r="H159" s="19"/>
    </row>
    <row r="160" spans="2:8" ht="15.75" hidden="1" thickBot="1" x14ac:dyDescent="0.3">
      <c r="B160" s="25" t="s">
        <v>55</v>
      </c>
      <c r="C160" s="1">
        <v>128786</v>
      </c>
      <c r="D160" s="2">
        <v>167903.2</v>
      </c>
      <c r="E160" s="2">
        <v>46993.5</v>
      </c>
      <c r="F160" s="2">
        <v>41767</v>
      </c>
      <c r="G160" s="3">
        <f>SUM(C160:F160)</f>
        <v>385449.7</v>
      </c>
      <c r="H160" s="20"/>
    </row>
    <row r="161" spans="2:8" ht="15.75" hidden="1" thickBot="1" x14ac:dyDescent="0.3">
      <c r="B161" s="26" t="s">
        <v>56</v>
      </c>
      <c r="C161" s="4">
        <f>SUM(C157:C160)</f>
        <v>595146</v>
      </c>
      <c r="D161" s="5">
        <f>SUM(D157:D160)</f>
        <v>618662.69999999995</v>
      </c>
      <c r="E161" s="5">
        <f>SUM(E157:E160)</f>
        <v>205413.5</v>
      </c>
      <c r="F161" s="5">
        <f>SUM(F157:F160)</f>
        <v>139263</v>
      </c>
      <c r="G161" s="6">
        <f>SUM(G157:G160)</f>
        <v>1558485.2</v>
      </c>
      <c r="H161" s="20"/>
    </row>
    <row r="162" spans="2:8" ht="15" hidden="1" x14ac:dyDescent="0.25">
      <c r="B162" s="32" t="s">
        <v>57</v>
      </c>
      <c r="C162" s="2">
        <v>157111</v>
      </c>
      <c r="D162" s="2">
        <v>161760.4</v>
      </c>
      <c r="E162" s="2">
        <v>84662</v>
      </c>
      <c r="F162" s="2">
        <v>47732</v>
      </c>
      <c r="G162" s="16">
        <f>SUM(C162:F162)</f>
        <v>451265.4</v>
      </c>
      <c r="H162" s="20"/>
    </row>
    <row r="163" spans="2:8" ht="15" hidden="1" x14ac:dyDescent="0.25">
      <c r="B163" s="30" t="s">
        <v>58</v>
      </c>
      <c r="C163" s="2">
        <v>140678</v>
      </c>
      <c r="D163" s="2">
        <v>147460.4</v>
      </c>
      <c r="E163" s="2">
        <v>60006</v>
      </c>
      <c r="F163" s="2">
        <v>37542</v>
      </c>
      <c r="G163" s="3">
        <f>SUM(C163:F163)</f>
        <v>385686.4</v>
      </c>
      <c r="H163" s="20"/>
    </row>
    <row r="164" spans="2:8" ht="15" hidden="1" x14ac:dyDescent="0.25">
      <c r="B164" s="30" t="s">
        <v>59</v>
      </c>
      <c r="C164" s="2">
        <v>148954</v>
      </c>
      <c r="D164" s="2">
        <v>142790.20000000001</v>
      </c>
      <c r="E164" s="2">
        <v>60663</v>
      </c>
      <c r="F164" s="2">
        <v>31079</v>
      </c>
      <c r="G164" s="3">
        <f>SUM(C164:F164)</f>
        <v>383486.2</v>
      </c>
      <c r="H164" s="19"/>
    </row>
    <row r="165" spans="2:8" ht="15.75" hidden="1" thickBot="1" x14ac:dyDescent="0.3">
      <c r="B165" s="33" t="s">
        <v>60</v>
      </c>
      <c r="C165" s="2">
        <v>136750</v>
      </c>
      <c r="D165" s="2">
        <v>163495.90000000002</v>
      </c>
      <c r="E165" s="2">
        <v>69974</v>
      </c>
      <c r="F165" s="2">
        <v>33896</v>
      </c>
      <c r="G165" s="17">
        <f>SUM(C165:F165)</f>
        <v>404115.9</v>
      </c>
      <c r="H165" s="19"/>
    </row>
    <row r="166" spans="2:8" ht="15.75" hidden="1" thickBot="1" x14ac:dyDescent="0.3">
      <c r="B166" s="26" t="s">
        <v>61</v>
      </c>
      <c r="C166" s="4">
        <f>SUM(C162:C165)</f>
        <v>583493</v>
      </c>
      <c r="D166" s="5">
        <f>SUM(D162:D165)</f>
        <v>615506.9</v>
      </c>
      <c r="E166" s="5">
        <f>SUM(E162:E165)</f>
        <v>275305</v>
      </c>
      <c r="F166" s="5">
        <f>SUM(F162:F165)</f>
        <v>150249</v>
      </c>
      <c r="G166" s="6">
        <f>SUM(G162:G165)</f>
        <v>1624553.9</v>
      </c>
      <c r="H166" s="19"/>
    </row>
    <row r="167" spans="2:8" ht="15" hidden="1" x14ac:dyDescent="0.25">
      <c r="B167" s="32" t="s">
        <v>62</v>
      </c>
      <c r="C167" s="2">
        <v>150228</v>
      </c>
      <c r="D167" s="2">
        <v>161141.5</v>
      </c>
      <c r="E167" s="2">
        <v>49767</v>
      </c>
      <c r="F167" s="2">
        <v>41103</v>
      </c>
      <c r="G167" s="16">
        <f>SUM(C167:F167)</f>
        <v>402239.5</v>
      </c>
      <c r="H167" s="18"/>
    </row>
    <row r="168" spans="2:8" ht="15" hidden="1" x14ac:dyDescent="0.25">
      <c r="B168" s="30" t="s">
        <v>63</v>
      </c>
      <c r="C168" s="2">
        <v>144997</v>
      </c>
      <c r="D168" s="2">
        <v>144316.1</v>
      </c>
      <c r="E168" s="2">
        <v>44082</v>
      </c>
      <c r="F168" s="2">
        <v>32227</v>
      </c>
      <c r="G168" s="3">
        <f>SUM(C168:F168)</f>
        <v>365622.1</v>
      </c>
      <c r="H168" s="18"/>
    </row>
    <row r="169" spans="2:8" ht="15" hidden="1" x14ac:dyDescent="0.25">
      <c r="B169" s="30" t="s">
        <v>64</v>
      </c>
      <c r="C169" s="2">
        <v>122507</v>
      </c>
      <c r="D169" s="2">
        <v>145797.5</v>
      </c>
      <c r="E169" s="2">
        <v>69436</v>
      </c>
      <c r="F169" s="2">
        <v>43073</v>
      </c>
      <c r="G169" s="3">
        <f>SUM(C169:F169)</f>
        <v>380813.5</v>
      </c>
      <c r="H169" s="18"/>
    </row>
    <row r="170" spans="2:8" ht="15.75" hidden="1" thickBot="1" x14ac:dyDescent="0.3">
      <c r="B170" s="30" t="s">
        <v>65</v>
      </c>
      <c r="C170" s="2">
        <v>134934</v>
      </c>
      <c r="D170" s="2">
        <v>169652.80000000002</v>
      </c>
      <c r="E170" s="2">
        <v>93870</v>
      </c>
      <c r="F170" s="2">
        <v>37778</v>
      </c>
      <c r="G170" s="17">
        <f>SUM(C170:F170)</f>
        <v>436234.80000000005</v>
      </c>
      <c r="H170" s="18"/>
    </row>
    <row r="171" spans="2:8" ht="15.75" hidden="1" thickBot="1" x14ac:dyDescent="0.3">
      <c r="B171" s="46" t="s">
        <v>66</v>
      </c>
      <c r="C171" s="22">
        <f>SUM(C167:C170)</f>
        <v>552666</v>
      </c>
      <c r="D171" s="22">
        <f>SUM(D167:D170)</f>
        <v>620907.9</v>
      </c>
      <c r="E171" s="22">
        <f>SUM(E167:E170)</f>
        <v>257155</v>
      </c>
      <c r="F171" s="22">
        <f>SUM(F167:F170)</f>
        <v>154181</v>
      </c>
      <c r="G171" s="6">
        <f>SUM(G167:G170)</f>
        <v>1584909.9000000001</v>
      </c>
      <c r="H171" s="18"/>
    </row>
    <row r="172" spans="2:8" ht="15" hidden="1" x14ac:dyDescent="0.25">
      <c r="B172" s="32" t="s">
        <v>67</v>
      </c>
      <c r="C172" s="2">
        <v>135122</v>
      </c>
      <c r="D172" s="2">
        <v>161398.40000000002</v>
      </c>
      <c r="E172" s="2">
        <v>104704</v>
      </c>
      <c r="F172" s="2">
        <v>37442</v>
      </c>
      <c r="G172" s="16">
        <f>SUM(C172:F172)</f>
        <v>438666.4</v>
      </c>
      <c r="H172" s="18"/>
    </row>
    <row r="173" spans="2:8" ht="15" hidden="1" x14ac:dyDescent="0.25">
      <c r="B173" s="30" t="s">
        <v>68</v>
      </c>
      <c r="C173" s="2">
        <v>140900</v>
      </c>
      <c r="D173" s="2">
        <v>145280.20000000001</v>
      </c>
      <c r="E173" s="2">
        <v>88250</v>
      </c>
      <c r="F173" s="2">
        <v>40450</v>
      </c>
      <c r="G173" s="3">
        <f>SUM(C173:F173)</f>
        <v>414880.2</v>
      </c>
      <c r="H173" s="18"/>
    </row>
    <row r="174" spans="2:8" ht="15" hidden="1" x14ac:dyDescent="0.25">
      <c r="B174" s="30" t="s">
        <v>69</v>
      </c>
      <c r="C174" s="2">
        <v>137070</v>
      </c>
      <c r="D174" s="2">
        <v>144096.89999999997</v>
      </c>
      <c r="E174" s="2">
        <v>89829</v>
      </c>
      <c r="F174" s="2">
        <v>42070</v>
      </c>
      <c r="G174" s="3">
        <f>SUM(C174:F174)</f>
        <v>413065.89999999997</v>
      </c>
      <c r="H174" s="18"/>
    </row>
    <row r="175" spans="2:8" ht="15.75" hidden="1" thickBot="1" x14ac:dyDescent="0.3">
      <c r="B175" s="33" t="s">
        <v>70</v>
      </c>
      <c r="C175" s="2">
        <v>139241</v>
      </c>
      <c r="D175" s="2">
        <v>153442.69999999998</v>
      </c>
      <c r="E175" s="2">
        <v>100361</v>
      </c>
      <c r="F175" s="2">
        <v>51598</v>
      </c>
      <c r="G175" s="17">
        <f>SUM(C175:F175)</f>
        <v>444642.69999999995</v>
      </c>
      <c r="H175" s="18"/>
    </row>
    <row r="176" spans="2:8" ht="15.75" hidden="1" thickBot="1" x14ac:dyDescent="0.3">
      <c r="B176" s="34" t="s">
        <v>71</v>
      </c>
      <c r="C176" s="22">
        <f>SUM(C172:C175)</f>
        <v>552333</v>
      </c>
      <c r="D176" s="22">
        <f>SUM(D172:D175)</f>
        <v>604218.19999999995</v>
      </c>
      <c r="E176" s="22">
        <f>SUM(E172:E175)</f>
        <v>383144</v>
      </c>
      <c r="F176" s="22">
        <f>SUM(F172:F175)</f>
        <v>171560</v>
      </c>
      <c r="G176" s="6">
        <f>SUM(G172:G175)</f>
        <v>1711255.2</v>
      </c>
      <c r="H176" s="18"/>
    </row>
    <row r="177" spans="2:20" ht="15" hidden="1" x14ac:dyDescent="0.25">
      <c r="B177" s="32" t="s">
        <v>72</v>
      </c>
      <c r="C177" s="2">
        <v>140979</v>
      </c>
      <c r="D177" s="2">
        <v>157388.50000000003</v>
      </c>
      <c r="E177" s="2">
        <v>121378</v>
      </c>
      <c r="F177" s="2">
        <v>32775</v>
      </c>
      <c r="G177" s="16">
        <f>SUM(C177:F177)</f>
        <v>452520.5</v>
      </c>
      <c r="H177" s="18"/>
    </row>
    <row r="178" spans="2:20" ht="15" hidden="1" x14ac:dyDescent="0.25">
      <c r="B178" s="30" t="s">
        <v>73</v>
      </c>
      <c r="C178" s="2">
        <v>125333</v>
      </c>
      <c r="D178" s="2">
        <v>141722.69999999998</v>
      </c>
      <c r="E178" s="2">
        <v>96573</v>
      </c>
      <c r="F178" s="2">
        <v>28528</v>
      </c>
      <c r="G178" s="3">
        <f>SUM(C178:F178)</f>
        <v>392156.69999999995</v>
      </c>
      <c r="H178" s="18"/>
    </row>
    <row r="179" spans="2:20" ht="15" hidden="1" x14ac:dyDescent="0.25">
      <c r="B179" s="30" t="s">
        <v>74</v>
      </c>
      <c r="C179" s="2">
        <v>137397</v>
      </c>
      <c r="D179" s="2">
        <v>123588.59000000001</v>
      </c>
      <c r="E179" s="2">
        <v>92701</v>
      </c>
      <c r="F179" s="2">
        <v>30384</v>
      </c>
      <c r="G179" s="3">
        <f>SUM(C179:F179)</f>
        <v>384070.59</v>
      </c>
      <c r="H179" s="18"/>
    </row>
    <row r="180" spans="2:20" ht="15.75" hidden="1" thickBot="1" x14ac:dyDescent="0.3">
      <c r="B180" s="33" t="s">
        <v>75</v>
      </c>
      <c r="C180" s="2">
        <v>126593</v>
      </c>
      <c r="D180" s="2">
        <v>145239.51</v>
      </c>
      <c r="E180" s="2">
        <v>114852</v>
      </c>
      <c r="F180" s="2">
        <v>36931</v>
      </c>
      <c r="G180" s="17">
        <f>SUM(C180:F180)</f>
        <v>423615.51</v>
      </c>
      <c r="H180" s="18"/>
      <c r="I180" s="35"/>
      <c r="J180" s="35"/>
      <c r="K180" s="35"/>
      <c r="L180" s="35"/>
      <c r="M180" s="35"/>
    </row>
    <row r="181" spans="2:20" ht="15.75" hidden="1" thickBot="1" x14ac:dyDescent="0.3">
      <c r="B181" s="34" t="s">
        <v>76</v>
      </c>
      <c r="C181" s="80">
        <f>SUM(C177:C180)</f>
        <v>530302</v>
      </c>
      <c r="D181" s="80">
        <f>SUM(D177:D180)</f>
        <v>567939.30000000005</v>
      </c>
      <c r="E181" s="80">
        <f>SUM(E177:E180)</f>
        <v>425504</v>
      </c>
      <c r="F181" s="80">
        <f>SUM(F177:F180)</f>
        <v>128618</v>
      </c>
      <c r="G181" s="21">
        <f>SUM(G177:G180)</f>
        <v>1652363.3</v>
      </c>
      <c r="H181" s="18"/>
      <c r="I181" s="42"/>
      <c r="J181" s="42"/>
      <c r="K181" s="42"/>
      <c r="L181" s="42"/>
      <c r="M181" s="42"/>
    </row>
    <row r="182" spans="2:20" ht="15" x14ac:dyDescent="0.25">
      <c r="B182" s="60" t="s">
        <v>77</v>
      </c>
      <c r="C182" s="81">
        <v>136139</v>
      </c>
      <c r="D182" s="82">
        <v>131692.80000000002</v>
      </c>
      <c r="E182" s="82">
        <v>90055</v>
      </c>
      <c r="F182" s="82">
        <v>27019</v>
      </c>
      <c r="G182" s="83">
        <f>SUM(C182:F182)</f>
        <v>384905.80000000005</v>
      </c>
      <c r="H182" s="18"/>
      <c r="I182" s="40"/>
      <c r="J182" s="40"/>
      <c r="K182" s="40"/>
      <c r="L182" s="40"/>
    </row>
    <row r="183" spans="2:20" ht="15" x14ac:dyDescent="0.25">
      <c r="B183" s="62" t="s">
        <v>78</v>
      </c>
      <c r="C183" s="2">
        <v>141735</v>
      </c>
      <c r="D183" s="2">
        <v>122239.2</v>
      </c>
      <c r="E183" s="2">
        <v>68376</v>
      </c>
      <c r="F183" s="2">
        <v>20254</v>
      </c>
      <c r="G183" s="77">
        <f>SUM(C183:F183)</f>
        <v>352604.2</v>
      </c>
      <c r="H183" s="18"/>
      <c r="I183" s="35"/>
    </row>
    <row r="184" spans="2:20" ht="15" x14ac:dyDescent="0.25">
      <c r="B184" s="62" t="s">
        <v>79</v>
      </c>
      <c r="C184" s="2">
        <v>118429</v>
      </c>
      <c r="D184" s="2">
        <v>113571.3</v>
      </c>
      <c r="E184" s="2">
        <v>70357</v>
      </c>
      <c r="F184" s="2">
        <v>23276</v>
      </c>
      <c r="G184" s="77">
        <f>SUM(C184:F184)</f>
        <v>325633.3</v>
      </c>
      <c r="H184" s="18"/>
      <c r="I184" s="35"/>
    </row>
    <row r="185" spans="2:20" ht="15.75" thickBot="1" x14ac:dyDescent="0.3">
      <c r="B185" s="62" t="s">
        <v>80</v>
      </c>
      <c r="C185" s="2">
        <v>131825</v>
      </c>
      <c r="D185" s="2">
        <v>131958.79999999999</v>
      </c>
      <c r="E185" s="2">
        <v>58243</v>
      </c>
      <c r="F185" s="2">
        <v>31342</v>
      </c>
      <c r="G185" s="77">
        <f>SUM(C185:F185)</f>
        <v>353368.8</v>
      </c>
      <c r="H185" s="18"/>
    </row>
    <row r="186" spans="2:20" ht="15.75" customHeight="1" thickBot="1" x14ac:dyDescent="0.3">
      <c r="B186" s="44" t="s">
        <v>81</v>
      </c>
      <c r="C186" s="47">
        <f>SUM(C182:C185)</f>
        <v>528128</v>
      </c>
      <c r="D186" s="22">
        <f t="shared" ref="D186:G186" si="18">SUM(D182:D185)</f>
        <v>499462.1</v>
      </c>
      <c r="E186" s="22">
        <f t="shared" si="18"/>
        <v>287031</v>
      </c>
      <c r="F186" s="22">
        <f t="shared" si="18"/>
        <v>101891</v>
      </c>
      <c r="G186" s="45">
        <f t="shared" si="18"/>
        <v>1416512.1</v>
      </c>
      <c r="H186" s="18"/>
    </row>
    <row r="187" spans="2:20" ht="15" x14ac:dyDescent="0.25">
      <c r="B187" s="60" t="s">
        <v>107</v>
      </c>
      <c r="C187" s="13">
        <v>148713.00100000002</v>
      </c>
      <c r="D187" s="48">
        <v>76139</v>
      </c>
      <c r="E187" s="13">
        <v>54164</v>
      </c>
      <c r="F187" s="13">
        <v>14930</v>
      </c>
      <c r="G187" s="61">
        <f>SUM(C187:F187)</f>
        <v>293946.00100000005</v>
      </c>
      <c r="I187" s="40"/>
      <c r="J187" s="40"/>
      <c r="K187" s="40"/>
      <c r="L187" s="40"/>
      <c r="Q187" s="59"/>
      <c r="R187" s="59"/>
      <c r="S187" s="59"/>
      <c r="T187" s="59"/>
    </row>
    <row r="188" spans="2:20" ht="15" x14ac:dyDescent="0.25">
      <c r="B188" s="62" t="s">
        <v>108</v>
      </c>
      <c r="C188" s="2">
        <v>132686.99900000001</v>
      </c>
      <c r="D188" s="2">
        <v>92717.9</v>
      </c>
      <c r="E188" s="2">
        <v>30096</v>
      </c>
      <c r="F188" s="2">
        <v>15061</v>
      </c>
      <c r="G188" s="63">
        <f>SUM(C188:F188)</f>
        <v>270561.89899999998</v>
      </c>
    </row>
    <row r="189" spans="2:20" ht="15" x14ac:dyDescent="0.25">
      <c r="B189" s="62" t="s">
        <v>109</v>
      </c>
      <c r="C189" s="2">
        <v>118600</v>
      </c>
      <c r="D189" s="2">
        <v>127272</v>
      </c>
      <c r="E189" s="2">
        <v>33283</v>
      </c>
      <c r="F189" s="2">
        <v>31981</v>
      </c>
      <c r="G189" s="63">
        <f>SUM(C189:F189)</f>
        <v>311136</v>
      </c>
    </row>
    <row r="190" spans="2:20" ht="15.75" thickBot="1" x14ac:dyDescent="0.3">
      <c r="B190" s="64" t="s">
        <v>112</v>
      </c>
      <c r="C190" s="41">
        <v>125100</v>
      </c>
      <c r="D190" s="41">
        <v>138745.79999999999</v>
      </c>
      <c r="E190" s="41">
        <v>61864</v>
      </c>
      <c r="F190" s="41">
        <v>37382</v>
      </c>
      <c r="G190" s="65">
        <f>SUM(C190:F190)</f>
        <v>363091.8</v>
      </c>
      <c r="H190" s="35"/>
      <c r="I190" s="35"/>
      <c r="P190" s="20"/>
      <c r="Q190" s="55"/>
      <c r="R190" s="55"/>
      <c r="S190" s="55"/>
      <c r="T190" s="55"/>
    </row>
    <row r="191" spans="2:20" ht="15.75" thickBot="1" x14ac:dyDescent="0.3">
      <c r="B191" s="44" t="s">
        <v>110</v>
      </c>
      <c r="C191" s="22">
        <f>SUM(C187:C190)</f>
        <v>525100</v>
      </c>
      <c r="D191" s="22">
        <f>SUM(D187:D190)</f>
        <v>434874.7</v>
      </c>
      <c r="E191" s="22">
        <f>SUM(E187:E190)</f>
        <v>179407</v>
      </c>
      <c r="F191" s="22">
        <f>SUM(F187:F190)</f>
        <v>99354</v>
      </c>
      <c r="G191" s="45">
        <f>SUM(G187:G190)</f>
        <v>1238735.7</v>
      </c>
      <c r="H191" s="35"/>
      <c r="I191" s="35"/>
      <c r="J191" s="35"/>
      <c r="K191" s="35"/>
      <c r="L191" s="35"/>
      <c r="M191" s="35"/>
      <c r="P191" s="20"/>
      <c r="Q191" s="59"/>
      <c r="R191" s="59"/>
      <c r="S191" s="59"/>
      <c r="T191" s="59"/>
    </row>
    <row r="192" spans="2:20" ht="15" x14ac:dyDescent="0.25">
      <c r="B192" s="60" t="s">
        <v>120</v>
      </c>
      <c r="C192" s="13">
        <v>151559</v>
      </c>
      <c r="D192" s="48">
        <v>146194.69999999998</v>
      </c>
      <c r="E192" s="13">
        <v>76780</v>
      </c>
      <c r="F192" s="13">
        <v>25232</v>
      </c>
      <c r="G192" s="61">
        <f>SUM(C192:F192)</f>
        <v>399765.69999999995</v>
      </c>
      <c r="I192" s="40"/>
      <c r="J192" s="40"/>
      <c r="K192" s="40"/>
      <c r="L192" s="40"/>
      <c r="Q192" s="59"/>
      <c r="R192" s="59"/>
      <c r="S192" s="59"/>
      <c r="T192" s="59"/>
    </row>
    <row r="193" spans="2:20" ht="15" x14ac:dyDescent="0.25">
      <c r="B193" s="62" t="s">
        <v>121</v>
      </c>
      <c r="C193" s="2">
        <v>145641</v>
      </c>
      <c r="D193" s="2">
        <v>116664.40000000001</v>
      </c>
      <c r="E193" s="2">
        <v>68163</v>
      </c>
      <c r="F193" s="2">
        <v>26434</v>
      </c>
      <c r="G193" s="63">
        <f>SUM(C193:F193)</f>
        <v>356902.40000000002</v>
      </c>
    </row>
    <row r="194" spans="2:20" ht="15" x14ac:dyDescent="0.25">
      <c r="B194" s="62" t="s">
        <v>122</v>
      </c>
      <c r="C194" s="2">
        <v>129900</v>
      </c>
      <c r="D194" s="2">
        <v>112486.9</v>
      </c>
      <c r="E194" s="2">
        <v>89432</v>
      </c>
      <c r="F194" s="2">
        <v>27109</v>
      </c>
      <c r="G194" s="63">
        <f>SUM(C194:F194)</f>
        <v>358927.9</v>
      </c>
    </row>
    <row r="195" spans="2:20" ht="15.75" thickBot="1" x14ac:dyDescent="0.3">
      <c r="B195" s="64" t="s">
        <v>123</v>
      </c>
      <c r="C195" s="41">
        <v>118300</v>
      </c>
      <c r="D195" s="41">
        <v>138977</v>
      </c>
      <c r="E195" s="41">
        <v>73880</v>
      </c>
      <c r="F195" s="41">
        <v>42075</v>
      </c>
      <c r="G195" s="65">
        <f>SUM(C195:F195)</f>
        <v>373232</v>
      </c>
      <c r="H195" s="35"/>
      <c r="I195" s="35"/>
      <c r="P195" s="20"/>
      <c r="Q195" s="55"/>
      <c r="R195" s="55"/>
      <c r="S195" s="55"/>
      <c r="T195" s="55"/>
    </row>
    <row r="196" spans="2:20" ht="15.75" thickBot="1" x14ac:dyDescent="0.3">
      <c r="B196" s="44" t="s">
        <v>119</v>
      </c>
      <c r="C196" s="22">
        <f>SUM(C192:C195)</f>
        <v>545400</v>
      </c>
      <c r="D196" s="22">
        <f>SUM(D192:D195)</f>
        <v>514323</v>
      </c>
      <c r="E196" s="22">
        <f>SUM(E192:E195)</f>
        <v>308255</v>
      </c>
      <c r="F196" s="22">
        <f>SUM(F192:F195)</f>
        <v>120850</v>
      </c>
      <c r="G196" s="45">
        <f>SUM(G192:G195)</f>
        <v>1488828</v>
      </c>
      <c r="H196" s="35"/>
      <c r="I196" s="35"/>
      <c r="J196" s="35"/>
      <c r="K196" s="35"/>
      <c r="L196" s="35"/>
      <c r="M196" s="35"/>
      <c r="P196" s="20"/>
      <c r="Q196" s="59"/>
      <c r="R196" s="59"/>
      <c r="S196" s="59"/>
      <c r="T196" s="59"/>
    </row>
    <row r="197" spans="2:20" ht="15" x14ac:dyDescent="0.25">
      <c r="B197" s="60" t="s">
        <v>128</v>
      </c>
      <c r="C197" s="13">
        <v>153100</v>
      </c>
      <c r="D197" s="48">
        <v>134561.1</v>
      </c>
      <c r="E197" s="13">
        <v>86137</v>
      </c>
      <c r="F197" s="13">
        <v>29864</v>
      </c>
      <c r="G197" s="61">
        <f>SUM(C197:F197)</f>
        <v>403662.1</v>
      </c>
      <c r="I197" s="40"/>
      <c r="J197" s="40"/>
      <c r="K197" s="40"/>
      <c r="L197" s="40"/>
      <c r="Q197" s="59"/>
      <c r="R197" s="59"/>
      <c r="S197" s="59"/>
      <c r="T197" s="59"/>
    </row>
    <row r="198" spans="2:20" ht="15" x14ac:dyDescent="0.25">
      <c r="B198" s="62" t="s">
        <v>129</v>
      </c>
      <c r="C198" s="2">
        <v>143400</v>
      </c>
      <c r="D198" s="2">
        <v>122182.91000000002</v>
      </c>
      <c r="E198" s="2">
        <v>84609</v>
      </c>
      <c r="F198" s="2">
        <v>27937</v>
      </c>
      <c r="G198" s="63">
        <f>SUM(C198:F198)</f>
        <v>378128.91000000003</v>
      </c>
    </row>
    <row r="199" spans="2:20" ht="15" x14ac:dyDescent="0.25">
      <c r="B199" s="62" t="s">
        <v>130</v>
      </c>
      <c r="C199" s="2">
        <v>144200</v>
      </c>
      <c r="D199" s="2">
        <v>109184.25100000002</v>
      </c>
      <c r="E199" s="2">
        <v>78776</v>
      </c>
      <c r="F199" s="2">
        <v>22025</v>
      </c>
      <c r="G199" s="63">
        <f>SUM(C199:F199)</f>
        <v>354185.25100000005</v>
      </c>
    </row>
    <row r="200" spans="2:20" ht="15.75" thickBot="1" x14ac:dyDescent="0.3">
      <c r="B200" s="64" t="s">
        <v>131</v>
      </c>
      <c r="C200" s="41">
        <v>116100</v>
      </c>
      <c r="D200" s="41">
        <v>131680.13900000002</v>
      </c>
      <c r="E200" s="41">
        <v>79589</v>
      </c>
      <c r="F200" s="41">
        <v>32511</v>
      </c>
      <c r="G200" s="65">
        <f>SUM(C200:F200)</f>
        <v>359880.13900000002</v>
      </c>
      <c r="H200" s="35"/>
      <c r="I200" s="35"/>
      <c r="P200" s="20"/>
      <c r="Q200" s="55"/>
      <c r="R200" s="55"/>
      <c r="S200" s="55"/>
      <c r="T200" s="55"/>
    </row>
    <row r="201" spans="2:20" ht="15.75" thickBot="1" x14ac:dyDescent="0.3">
      <c r="B201" s="44" t="s">
        <v>132</v>
      </c>
      <c r="C201" s="22">
        <f>SUM(C197:C200)</f>
        <v>556800</v>
      </c>
      <c r="D201" s="22">
        <f>SUM(D197:D200)</f>
        <v>497608.40000000008</v>
      </c>
      <c r="E201" s="22">
        <f>SUM(E197:E200)</f>
        <v>329111</v>
      </c>
      <c r="F201" s="22">
        <f>SUM(F197:F200)</f>
        <v>112337</v>
      </c>
      <c r="G201" s="45">
        <f>SUM(G197:G200)</f>
        <v>1495856.4</v>
      </c>
      <c r="H201" s="35"/>
      <c r="I201" s="35"/>
      <c r="J201" s="35"/>
      <c r="K201" s="35"/>
      <c r="L201" s="35"/>
      <c r="M201" s="35"/>
      <c r="P201" s="20"/>
      <c r="Q201" s="59"/>
      <c r="R201" s="59"/>
      <c r="S201" s="59"/>
      <c r="T201" s="59"/>
    </row>
    <row r="202" spans="2:20" ht="15" x14ac:dyDescent="0.25">
      <c r="B202" s="60" t="s">
        <v>137</v>
      </c>
      <c r="C202" s="13">
        <v>147500</v>
      </c>
      <c r="D202" s="48">
        <v>120756.70600000001</v>
      </c>
      <c r="E202" s="13">
        <v>83880</v>
      </c>
      <c r="F202" s="13">
        <v>20433</v>
      </c>
      <c r="G202" s="61">
        <f>SUM(C202:F202)</f>
        <v>372569.70600000001</v>
      </c>
      <c r="I202" s="40"/>
      <c r="J202" s="40"/>
      <c r="K202" s="40"/>
      <c r="L202" s="40"/>
      <c r="Q202" s="59"/>
      <c r="R202" s="59"/>
      <c r="S202" s="59"/>
      <c r="T202" s="59"/>
    </row>
    <row r="203" spans="2:20" ht="15" x14ac:dyDescent="0.25">
      <c r="B203" s="62" t="s">
        <v>138</v>
      </c>
      <c r="C203" s="2">
        <v>142222</v>
      </c>
      <c r="D203" s="2">
        <v>110646.29400000001</v>
      </c>
      <c r="E203" s="2">
        <v>70738</v>
      </c>
      <c r="F203" s="2">
        <v>16081</v>
      </c>
      <c r="G203" s="63">
        <f>SUM(C203:F203)</f>
        <v>339687.29399999999</v>
      </c>
    </row>
    <row r="204" spans="2:20" ht="15" x14ac:dyDescent="0.25">
      <c r="B204" s="62" t="s">
        <v>139</v>
      </c>
      <c r="C204" s="2">
        <v>135578</v>
      </c>
      <c r="D204" s="2">
        <v>98769.000000000015</v>
      </c>
      <c r="E204" s="2">
        <v>56705</v>
      </c>
      <c r="F204" s="2">
        <v>10764</v>
      </c>
      <c r="G204" s="63">
        <f>SUM(C204:F204)</f>
        <v>301816</v>
      </c>
    </row>
    <row r="205" spans="2:20" ht="15.75" thickBot="1" x14ac:dyDescent="0.3">
      <c r="B205" s="64" t="s">
        <v>140</v>
      </c>
      <c r="C205" s="41">
        <v>132300</v>
      </c>
      <c r="D205" s="41">
        <v>118915</v>
      </c>
      <c r="E205" s="41">
        <v>91117</v>
      </c>
      <c r="F205" s="41">
        <v>18775</v>
      </c>
      <c r="G205" s="65">
        <f>SUM(C205:F205)</f>
        <v>361107</v>
      </c>
      <c r="H205" s="35"/>
      <c r="I205" s="35"/>
      <c r="P205" s="20"/>
    </row>
    <row r="206" spans="2:20" ht="15.75" thickBot="1" x14ac:dyDescent="0.3">
      <c r="B206" s="44" t="s">
        <v>141</v>
      </c>
      <c r="C206" s="22">
        <f>SUM(C202:C205)</f>
        <v>557600</v>
      </c>
      <c r="D206" s="22">
        <f>SUM(D202:D205)</f>
        <v>449087</v>
      </c>
      <c r="E206" s="22">
        <f>SUM(E202:E205)</f>
        <v>302440</v>
      </c>
      <c r="F206" s="22">
        <f>SUM(F202:F205)</f>
        <v>66053</v>
      </c>
      <c r="G206" s="45">
        <f>SUM(G202:G205)</f>
        <v>1375180</v>
      </c>
      <c r="H206" s="35"/>
      <c r="I206" s="35"/>
      <c r="J206" s="35"/>
      <c r="K206" s="35"/>
      <c r="L206" s="35"/>
      <c r="M206" s="35"/>
    </row>
    <row r="207" spans="2:20" ht="15" x14ac:dyDescent="0.25">
      <c r="B207" s="60" t="s">
        <v>147</v>
      </c>
      <c r="C207" s="13">
        <v>142800</v>
      </c>
      <c r="D207" s="48">
        <v>108087</v>
      </c>
      <c r="E207" s="13">
        <v>75360</v>
      </c>
      <c r="F207" s="13">
        <v>16885</v>
      </c>
      <c r="G207" s="61">
        <f>SUM(C207:F207)</f>
        <v>343132</v>
      </c>
      <c r="I207" s="40"/>
      <c r="J207" s="40"/>
      <c r="K207" s="40"/>
      <c r="L207" s="40"/>
      <c r="P207" s="20"/>
    </row>
    <row r="208" spans="2:20" ht="15" x14ac:dyDescent="0.25">
      <c r="B208" s="62" t="s">
        <v>148</v>
      </c>
      <c r="C208" s="2">
        <v>148500</v>
      </c>
      <c r="D208" s="2">
        <v>101294</v>
      </c>
      <c r="E208" s="2">
        <v>60763</v>
      </c>
      <c r="F208" s="2">
        <v>10222</v>
      </c>
      <c r="G208" s="63">
        <f>SUM(C208:F208)</f>
        <v>320779</v>
      </c>
    </row>
    <row r="209" spans="1:20" ht="15" x14ac:dyDescent="0.25">
      <c r="B209" s="62" t="s">
        <v>149</v>
      </c>
      <c r="C209" s="2">
        <v>114800</v>
      </c>
      <c r="D209" s="2">
        <v>97294</v>
      </c>
      <c r="E209" s="2">
        <v>61119</v>
      </c>
      <c r="F209" s="2">
        <v>8508</v>
      </c>
      <c r="G209" s="63">
        <f>SUM(C209:F209)</f>
        <v>281721</v>
      </c>
      <c r="P209" s="20"/>
    </row>
    <row r="210" spans="1:20" ht="15.75" thickBot="1" x14ac:dyDescent="0.3">
      <c r="B210" s="64" t="s">
        <v>150</v>
      </c>
      <c r="C210" s="41">
        <v>133600</v>
      </c>
      <c r="D210" s="41">
        <v>110445</v>
      </c>
      <c r="E210" s="41">
        <v>72229</v>
      </c>
      <c r="F210" s="41">
        <v>17178</v>
      </c>
      <c r="G210" s="65">
        <f>SUM(C210:F210)</f>
        <v>333452</v>
      </c>
      <c r="H210" s="35"/>
      <c r="I210" s="35"/>
    </row>
    <row r="211" spans="1:20" ht="15.75" thickBot="1" x14ac:dyDescent="0.3">
      <c r="B211" s="70" t="s">
        <v>146</v>
      </c>
      <c r="C211" s="36">
        <f>SUM(C207:C210)</f>
        <v>539700</v>
      </c>
      <c r="D211" s="36">
        <f>SUM(D207:D210)</f>
        <v>417120</v>
      </c>
      <c r="E211" s="36">
        <f>SUM(E207:E210)</f>
        <v>269471</v>
      </c>
      <c r="F211" s="36">
        <f>SUM(F207:F210)</f>
        <v>52793</v>
      </c>
      <c r="G211" s="78">
        <f>SUM(G207:G210)</f>
        <v>1279084</v>
      </c>
      <c r="H211" s="35"/>
      <c r="I211" s="35"/>
      <c r="J211" s="35"/>
      <c r="K211" s="35"/>
      <c r="L211" s="35"/>
      <c r="M211" s="35"/>
      <c r="P211" s="20"/>
    </row>
    <row r="212" spans="1:20" ht="15" x14ac:dyDescent="0.25">
      <c r="B212" s="60" t="s">
        <v>155</v>
      </c>
      <c r="C212" s="13">
        <v>145760</v>
      </c>
      <c r="D212" s="2">
        <v>114138</v>
      </c>
      <c r="E212" s="2">
        <v>78572</v>
      </c>
      <c r="F212" s="2">
        <v>15349</v>
      </c>
      <c r="G212" s="61">
        <f>SUM(B212:F212)</f>
        <v>353819</v>
      </c>
      <c r="H212" s="35"/>
      <c r="I212" s="35"/>
      <c r="J212" s="35"/>
      <c r="K212" s="35"/>
      <c r="L212" s="35"/>
      <c r="M212" s="35"/>
    </row>
    <row r="213" spans="1:20" ht="15" x14ac:dyDescent="0.25">
      <c r="B213" s="62" t="s">
        <v>156</v>
      </c>
      <c r="C213" s="2">
        <v>138019</v>
      </c>
      <c r="D213" s="2">
        <v>115988</v>
      </c>
      <c r="E213" s="2">
        <v>58353</v>
      </c>
      <c r="F213" s="2">
        <v>16916</v>
      </c>
      <c r="G213" s="63">
        <f>SUM(B213:F213)</f>
        <v>329276</v>
      </c>
      <c r="H213" s="35"/>
      <c r="I213" s="35"/>
      <c r="J213" s="35"/>
      <c r="K213" s="35"/>
      <c r="L213" s="35"/>
      <c r="M213" s="35"/>
      <c r="P213" s="20"/>
    </row>
    <row r="214" spans="1:20" ht="15" x14ac:dyDescent="0.25">
      <c r="B214" s="62" t="s">
        <v>157</v>
      </c>
      <c r="C214" s="2">
        <v>129992</v>
      </c>
      <c r="D214" s="2">
        <v>110838</v>
      </c>
      <c r="E214" s="2">
        <v>58483</v>
      </c>
      <c r="F214" s="2">
        <v>19331</v>
      </c>
      <c r="G214" s="63">
        <f>SUM(B214:F214)</f>
        <v>318644</v>
      </c>
      <c r="H214" s="35"/>
      <c r="I214" s="35"/>
      <c r="J214" s="35"/>
      <c r="K214" s="35"/>
      <c r="L214" s="35"/>
      <c r="M214" s="35"/>
      <c r="P214" s="20"/>
      <c r="Q214" s="59"/>
      <c r="R214" s="59"/>
      <c r="S214" s="59"/>
      <c r="T214" s="59"/>
    </row>
    <row r="215" spans="1:20" ht="15.75" thickBot="1" x14ac:dyDescent="0.3">
      <c r="B215" s="64" t="s">
        <v>158</v>
      </c>
      <c r="C215" s="2"/>
      <c r="D215" s="2"/>
      <c r="E215" s="2"/>
      <c r="F215" s="2"/>
      <c r="G215" s="63">
        <f>SUM(B215:F215)</f>
        <v>0</v>
      </c>
      <c r="H215" s="35"/>
      <c r="I215" s="35"/>
      <c r="J215" s="35"/>
      <c r="K215" s="35"/>
      <c r="L215" s="35"/>
      <c r="M215" s="35"/>
      <c r="P215" s="20"/>
      <c r="Q215" s="55" t="s">
        <v>83</v>
      </c>
      <c r="R215" s="55" t="s">
        <v>84</v>
      </c>
      <c r="S215" s="55" t="s">
        <v>113</v>
      </c>
      <c r="T215" s="55" t="s">
        <v>114</v>
      </c>
    </row>
    <row r="216" spans="1:20" ht="15.75" thickBot="1" x14ac:dyDescent="0.3">
      <c r="B216" s="70" t="s">
        <v>159</v>
      </c>
      <c r="C216" s="36">
        <f t="shared" ref="C216:F216" si="19">SUM(C212:C215)</f>
        <v>413771</v>
      </c>
      <c r="D216" s="36">
        <f t="shared" si="19"/>
        <v>340964</v>
      </c>
      <c r="E216" s="37">
        <f t="shared" si="19"/>
        <v>195408</v>
      </c>
      <c r="F216" s="37">
        <f t="shared" si="19"/>
        <v>51596</v>
      </c>
      <c r="G216" s="78">
        <f>SUM(G212:G215)</f>
        <v>1001739</v>
      </c>
      <c r="H216" s="35"/>
      <c r="I216" s="35"/>
      <c r="J216" s="35"/>
      <c r="K216" s="35"/>
      <c r="L216" s="35"/>
      <c r="M216" s="35"/>
      <c r="P216" s="20"/>
      <c r="Q216" s="59">
        <f>C216/$G216</f>
        <v>0.41305270135234828</v>
      </c>
      <c r="R216" s="59">
        <f t="shared" ref="R216" si="20">D216/$G216</f>
        <v>0.34037209293039405</v>
      </c>
      <c r="S216" s="59">
        <f t="shared" ref="S216" si="21">E216/$G216</f>
        <v>0.19506877539958012</v>
      </c>
      <c r="T216" s="59">
        <f t="shared" ref="T216" si="22">F216/$G216</f>
        <v>5.1506430317677557E-2</v>
      </c>
    </row>
    <row r="217" spans="1:20" ht="9.75" customHeight="1" thickBo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P217" s="20"/>
      <c r="Q217" s="59"/>
      <c r="R217" s="59"/>
      <c r="S217" s="59"/>
      <c r="T217" s="59"/>
    </row>
    <row r="218" spans="1:20" ht="21.75" customHeight="1" thickBot="1" x14ac:dyDescent="0.3">
      <c r="B218" s="85"/>
      <c r="C218" s="89" t="s">
        <v>169</v>
      </c>
      <c r="D218" s="90"/>
      <c r="E218" s="90"/>
      <c r="F218" s="90"/>
      <c r="G218" s="90"/>
      <c r="H218" s="91"/>
    </row>
    <row r="219" spans="1:20" ht="30.75" thickBot="1" x14ac:dyDescent="0.25">
      <c r="B219" s="72"/>
      <c r="C219" s="73" t="s">
        <v>163</v>
      </c>
      <c r="D219" s="74" t="s">
        <v>160</v>
      </c>
      <c r="E219" s="74" t="s">
        <v>161</v>
      </c>
      <c r="F219" s="74" t="s">
        <v>162</v>
      </c>
      <c r="G219" s="75" t="s">
        <v>86</v>
      </c>
      <c r="H219" s="76" t="s">
        <v>6</v>
      </c>
    </row>
    <row r="220" spans="1:20" ht="15" x14ac:dyDescent="0.25">
      <c r="B220" s="60" t="s">
        <v>128</v>
      </c>
      <c r="C220" s="2">
        <v>4330</v>
      </c>
      <c r="D220" s="2">
        <v>29563</v>
      </c>
      <c r="E220" s="2">
        <v>11652</v>
      </c>
      <c r="F220" s="2">
        <v>47889</v>
      </c>
      <c r="G220" s="2">
        <v>12863</v>
      </c>
      <c r="H220" s="63">
        <f>SUM(C220:G220)</f>
        <v>106297</v>
      </c>
      <c r="I220" s="40"/>
      <c r="J220" s="40"/>
      <c r="K220" s="40"/>
      <c r="L220" s="40"/>
      <c r="Q220" s="59"/>
      <c r="R220" s="59"/>
      <c r="S220" s="59"/>
      <c r="T220" s="59"/>
    </row>
    <row r="221" spans="1:20" ht="15" x14ac:dyDescent="0.25">
      <c r="B221" s="62" t="s">
        <v>129</v>
      </c>
      <c r="C221" s="2">
        <v>3828</v>
      </c>
      <c r="D221" s="2">
        <v>26930</v>
      </c>
      <c r="E221" s="2">
        <v>10508</v>
      </c>
      <c r="F221" s="2">
        <v>41835</v>
      </c>
      <c r="G221" s="2">
        <v>10383</v>
      </c>
      <c r="H221" s="63">
        <f>SUM(C221:G221)</f>
        <v>93484</v>
      </c>
    </row>
    <row r="222" spans="1:20" ht="15" x14ac:dyDescent="0.25">
      <c r="B222" s="62" t="s">
        <v>130</v>
      </c>
      <c r="C222" s="2">
        <v>4018</v>
      </c>
      <c r="D222" s="2">
        <v>25046</v>
      </c>
      <c r="E222" s="2">
        <v>11215</v>
      </c>
      <c r="F222" s="2">
        <v>39555</v>
      </c>
      <c r="G222" s="2">
        <v>13207</v>
      </c>
      <c r="H222" s="63">
        <f>SUM(C222:G222)</f>
        <v>93041</v>
      </c>
    </row>
    <row r="223" spans="1:20" ht="15.75" thickBot="1" x14ac:dyDescent="0.3">
      <c r="B223" s="64" t="s">
        <v>131</v>
      </c>
      <c r="C223" s="2">
        <v>4105</v>
      </c>
      <c r="D223" s="2">
        <v>27746</v>
      </c>
      <c r="E223" s="2">
        <v>13525</v>
      </c>
      <c r="F223" s="2">
        <v>52373</v>
      </c>
      <c r="G223" s="2">
        <v>15293</v>
      </c>
      <c r="H223" s="65">
        <f>SUM(C223:G223)</f>
        <v>113042</v>
      </c>
      <c r="I223" s="35"/>
      <c r="J223" s="35"/>
      <c r="K223" s="35"/>
      <c r="L223" s="35"/>
      <c r="M223" s="35"/>
      <c r="P223" s="20"/>
      <c r="Q223" s="55"/>
      <c r="R223" s="55"/>
      <c r="S223" s="55"/>
      <c r="T223" s="55"/>
    </row>
    <row r="224" spans="1:20" ht="15.75" thickBot="1" x14ac:dyDescent="0.3">
      <c r="B224" s="44" t="s">
        <v>132</v>
      </c>
      <c r="C224" s="22">
        <f t="shared" ref="C224:H224" si="23">SUM(C220:C223)</f>
        <v>16281</v>
      </c>
      <c r="D224" s="22">
        <f t="shared" si="23"/>
        <v>109285</v>
      </c>
      <c r="E224" s="22">
        <f t="shared" si="23"/>
        <v>46900</v>
      </c>
      <c r="F224" s="22">
        <f t="shared" si="23"/>
        <v>181652</v>
      </c>
      <c r="G224" s="22">
        <f t="shared" si="23"/>
        <v>51746</v>
      </c>
      <c r="H224" s="45">
        <f t="shared" si="23"/>
        <v>405864</v>
      </c>
      <c r="I224" s="35"/>
      <c r="J224" s="35"/>
      <c r="K224" s="35"/>
      <c r="L224" s="35"/>
      <c r="M224" s="35"/>
      <c r="P224" s="20"/>
      <c r="Q224" s="59"/>
      <c r="R224" s="59"/>
      <c r="S224" s="59"/>
      <c r="T224" s="59"/>
    </row>
    <row r="225" spans="2:21" ht="15" x14ac:dyDescent="0.25">
      <c r="B225" s="60" t="s">
        <v>137</v>
      </c>
      <c r="C225" s="51">
        <v>5657</v>
      </c>
      <c r="D225" s="51">
        <v>26397</v>
      </c>
      <c r="E225" s="51">
        <v>12758</v>
      </c>
      <c r="F225" s="51">
        <v>41045</v>
      </c>
      <c r="G225" s="51">
        <v>11508</v>
      </c>
      <c r="H225" s="66">
        <f>SUM(C225:G225)</f>
        <v>97365</v>
      </c>
      <c r="I225" s="40"/>
      <c r="J225" s="40"/>
      <c r="K225" s="40"/>
      <c r="L225" s="40"/>
      <c r="Q225" s="59"/>
      <c r="R225" s="59"/>
      <c r="S225" s="59"/>
      <c r="T225" s="59"/>
    </row>
    <row r="226" spans="2:21" ht="15" x14ac:dyDescent="0.25">
      <c r="B226" s="62" t="s">
        <v>138</v>
      </c>
      <c r="C226" s="51">
        <v>4847</v>
      </c>
      <c r="D226" s="51">
        <v>25956</v>
      </c>
      <c r="E226" s="51">
        <v>12544</v>
      </c>
      <c r="F226" s="51">
        <v>36429</v>
      </c>
      <c r="G226" s="51">
        <v>10795</v>
      </c>
      <c r="H226" s="67">
        <f>SUM(C226:G226)</f>
        <v>90571</v>
      </c>
    </row>
    <row r="227" spans="2:21" ht="15" x14ac:dyDescent="0.25">
      <c r="B227" s="62" t="s">
        <v>139</v>
      </c>
      <c r="C227" s="51">
        <v>5183</v>
      </c>
      <c r="D227" s="51">
        <v>24705</v>
      </c>
      <c r="E227" s="51">
        <v>10376</v>
      </c>
      <c r="F227" s="51">
        <v>34735</v>
      </c>
      <c r="G227" s="51">
        <v>11191</v>
      </c>
      <c r="H227" s="67">
        <f>SUM(C227:G227)</f>
        <v>86190</v>
      </c>
    </row>
    <row r="228" spans="2:21" ht="15.75" thickBot="1" x14ac:dyDescent="0.3">
      <c r="B228" s="64" t="s">
        <v>140</v>
      </c>
      <c r="C228" s="51">
        <v>5746</v>
      </c>
      <c r="D228" s="51">
        <v>29537</v>
      </c>
      <c r="E228" s="51">
        <v>13267</v>
      </c>
      <c r="F228" s="51">
        <v>39752</v>
      </c>
      <c r="G228" s="51">
        <v>10290</v>
      </c>
      <c r="H228" s="68">
        <f>SUM(C228:G228)</f>
        <v>98592</v>
      </c>
      <c r="I228" s="35"/>
      <c r="J228" s="35"/>
      <c r="K228" s="35"/>
      <c r="L228" s="35"/>
      <c r="M228" s="35"/>
      <c r="P228" s="20"/>
    </row>
    <row r="229" spans="2:21" ht="15.75" thickBot="1" x14ac:dyDescent="0.3">
      <c r="B229" s="44" t="s">
        <v>141</v>
      </c>
      <c r="C229" s="53">
        <f t="shared" ref="C229:H229" si="24">SUM(C225:C228)</f>
        <v>21433</v>
      </c>
      <c r="D229" s="53">
        <f t="shared" si="24"/>
        <v>106595</v>
      </c>
      <c r="E229" s="53">
        <f t="shared" si="24"/>
        <v>48945</v>
      </c>
      <c r="F229" s="53">
        <f t="shared" si="24"/>
        <v>151961</v>
      </c>
      <c r="G229" s="53">
        <f t="shared" si="24"/>
        <v>43784</v>
      </c>
      <c r="H229" s="69">
        <f t="shared" si="24"/>
        <v>372718</v>
      </c>
      <c r="I229" s="35"/>
      <c r="J229" s="35"/>
      <c r="K229" s="35"/>
      <c r="L229" s="35"/>
      <c r="M229" s="35"/>
      <c r="P229" s="20"/>
      <c r="Q229" s="55"/>
      <c r="R229" s="55"/>
      <c r="S229" s="55"/>
      <c r="T229" s="55"/>
    </row>
    <row r="230" spans="2:21" ht="15" x14ac:dyDescent="0.25">
      <c r="B230" s="60" t="s">
        <v>147</v>
      </c>
      <c r="C230" s="51">
        <v>4914</v>
      </c>
      <c r="D230" s="51">
        <v>26423</v>
      </c>
      <c r="E230" s="51">
        <v>10089</v>
      </c>
      <c r="F230" s="51">
        <v>34845</v>
      </c>
      <c r="G230" s="51">
        <v>10648</v>
      </c>
      <c r="H230" s="66">
        <f>SUM(C230:G230)</f>
        <v>86919</v>
      </c>
      <c r="I230" s="40"/>
      <c r="J230" s="40"/>
      <c r="K230" s="40"/>
      <c r="L230" s="40"/>
      <c r="Q230" s="59"/>
      <c r="R230" s="59"/>
      <c r="S230" s="59"/>
      <c r="T230" s="59"/>
    </row>
    <row r="231" spans="2:21" ht="15" x14ac:dyDescent="0.25">
      <c r="B231" s="62" t="s">
        <v>148</v>
      </c>
      <c r="C231" s="51">
        <v>4648</v>
      </c>
      <c r="D231" s="51">
        <v>25945</v>
      </c>
      <c r="E231" s="51">
        <v>9561</v>
      </c>
      <c r="F231" s="51">
        <v>36739</v>
      </c>
      <c r="G231" s="51">
        <v>7984</v>
      </c>
      <c r="H231" s="67">
        <f>SUM(C231:G231)</f>
        <v>84877</v>
      </c>
    </row>
    <row r="232" spans="2:21" ht="15" x14ac:dyDescent="0.25">
      <c r="B232" s="62" t="s">
        <v>149</v>
      </c>
      <c r="C232" s="51">
        <v>4453</v>
      </c>
      <c r="D232" s="51">
        <v>22343</v>
      </c>
      <c r="E232" s="51">
        <v>7005</v>
      </c>
      <c r="F232" s="51">
        <v>33578</v>
      </c>
      <c r="G232" s="51">
        <v>11515</v>
      </c>
      <c r="H232" s="67">
        <f>SUM(C232:G232)</f>
        <v>78894</v>
      </c>
    </row>
    <row r="233" spans="2:21" ht="15.75" thickBot="1" x14ac:dyDescent="0.3">
      <c r="B233" s="64" t="s">
        <v>150</v>
      </c>
      <c r="C233" s="51">
        <v>5898</v>
      </c>
      <c r="D233" s="51">
        <v>27406</v>
      </c>
      <c r="E233" s="51">
        <v>9324</v>
      </c>
      <c r="F233" s="51">
        <v>37284</v>
      </c>
      <c r="G233" s="51">
        <v>8482</v>
      </c>
      <c r="H233" s="68">
        <f>SUM(C233:G233)</f>
        <v>88394</v>
      </c>
      <c r="I233" s="35"/>
      <c r="J233" s="35"/>
      <c r="K233" s="35"/>
      <c r="L233" s="35"/>
      <c r="M233" s="35"/>
      <c r="P233" s="20"/>
      <c r="Q233" s="55"/>
      <c r="R233" s="55"/>
      <c r="S233" s="55"/>
      <c r="T233" s="55"/>
    </row>
    <row r="234" spans="2:21" ht="15.75" thickBot="1" x14ac:dyDescent="0.3">
      <c r="B234" s="70" t="s">
        <v>146</v>
      </c>
      <c r="C234" s="52">
        <f t="shared" ref="C234:H234" si="25">SUM(C230:C233)</f>
        <v>19913</v>
      </c>
      <c r="D234" s="52">
        <f t="shared" si="25"/>
        <v>102117</v>
      </c>
      <c r="E234" s="52">
        <f t="shared" si="25"/>
        <v>35979</v>
      </c>
      <c r="F234" s="52">
        <f t="shared" si="25"/>
        <v>142446</v>
      </c>
      <c r="G234" s="52">
        <f t="shared" si="25"/>
        <v>38629</v>
      </c>
      <c r="H234" s="71">
        <f t="shared" si="25"/>
        <v>339084</v>
      </c>
      <c r="I234" s="35"/>
      <c r="J234" s="35"/>
      <c r="K234" s="35"/>
      <c r="L234" s="35"/>
      <c r="M234" s="35"/>
      <c r="P234" s="20"/>
      <c r="Q234" s="59"/>
      <c r="R234" s="59"/>
      <c r="S234" s="59"/>
      <c r="T234" s="59"/>
    </row>
    <row r="235" spans="2:21" ht="15" x14ac:dyDescent="0.25">
      <c r="B235" s="60" t="s">
        <v>155</v>
      </c>
      <c r="C235" s="51">
        <v>5626</v>
      </c>
      <c r="D235" s="51">
        <v>24417</v>
      </c>
      <c r="E235" s="51">
        <v>7394</v>
      </c>
      <c r="F235" s="51">
        <v>35068</v>
      </c>
      <c r="G235" s="51">
        <v>6825</v>
      </c>
      <c r="H235" s="66">
        <f>SUM(C235:G235)</f>
        <v>79330</v>
      </c>
    </row>
    <row r="236" spans="2:21" ht="15" x14ac:dyDescent="0.25">
      <c r="B236" s="62" t="s">
        <v>156</v>
      </c>
      <c r="C236" s="51">
        <v>6063</v>
      </c>
      <c r="D236" s="51">
        <v>23346</v>
      </c>
      <c r="E236" s="51">
        <v>7188</v>
      </c>
      <c r="F236" s="51">
        <v>37001</v>
      </c>
      <c r="G236" s="51">
        <v>4299</v>
      </c>
      <c r="H236" s="67">
        <f>SUM(C236:G236)</f>
        <v>77897</v>
      </c>
    </row>
    <row r="237" spans="2:21" ht="15" x14ac:dyDescent="0.25">
      <c r="B237" s="62" t="s">
        <v>157</v>
      </c>
      <c r="C237" s="51">
        <v>5735</v>
      </c>
      <c r="D237" s="51">
        <v>21922</v>
      </c>
      <c r="E237" s="51">
        <v>5295</v>
      </c>
      <c r="F237" s="51">
        <v>37328</v>
      </c>
      <c r="G237" s="51">
        <v>4150</v>
      </c>
      <c r="H237" s="67">
        <f>SUM(C237:G237)</f>
        <v>74430</v>
      </c>
    </row>
    <row r="238" spans="2:21" ht="15.75" thickBot="1" x14ac:dyDescent="0.3">
      <c r="B238" s="64" t="s">
        <v>158</v>
      </c>
      <c r="C238" s="51"/>
      <c r="D238" s="51"/>
      <c r="E238" s="51"/>
      <c r="F238" s="51"/>
      <c r="G238" s="51"/>
      <c r="H238" s="68">
        <f>SUM(C238:G238)</f>
        <v>0</v>
      </c>
      <c r="Q238" s="55" t="s">
        <v>163</v>
      </c>
      <c r="R238" s="55" t="s">
        <v>160</v>
      </c>
      <c r="S238" s="55" t="s">
        <v>168</v>
      </c>
      <c r="T238" s="55" t="s">
        <v>162</v>
      </c>
      <c r="U238" s="55" t="s">
        <v>86</v>
      </c>
    </row>
    <row r="239" spans="2:21" ht="15.75" thickBot="1" x14ac:dyDescent="0.3">
      <c r="B239" s="70" t="s">
        <v>159</v>
      </c>
      <c r="C239" s="52">
        <f t="shared" ref="C239:H239" si="26">SUM(C235:C238)</f>
        <v>17424</v>
      </c>
      <c r="D239" s="52">
        <f t="shared" si="26"/>
        <v>69685</v>
      </c>
      <c r="E239" s="52">
        <f t="shared" si="26"/>
        <v>19877</v>
      </c>
      <c r="F239" s="52">
        <f t="shared" si="26"/>
        <v>109397</v>
      </c>
      <c r="G239" s="52">
        <f t="shared" si="26"/>
        <v>15274</v>
      </c>
      <c r="H239" s="71">
        <f t="shared" si="26"/>
        <v>231657</v>
      </c>
      <c r="Q239" s="59">
        <f>C239/$H239</f>
        <v>7.521464924435696E-2</v>
      </c>
      <c r="R239" s="59">
        <f t="shared" ref="R239:U239" si="27">D239/$H239</f>
        <v>0.30081111298169277</v>
      </c>
      <c r="S239" s="59">
        <f t="shared" si="27"/>
        <v>8.580358029327842E-2</v>
      </c>
      <c r="T239" s="59">
        <f t="shared" si="27"/>
        <v>0.47223697103907936</v>
      </c>
      <c r="U239" s="59">
        <f t="shared" si="27"/>
        <v>6.5933686441592532E-2</v>
      </c>
    </row>
    <row r="241" spans="2:2" ht="15" x14ac:dyDescent="0.25">
      <c r="B241" s="88" t="s">
        <v>170</v>
      </c>
    </row>
  </sheetData>
  <mergeCells count="3">
    <mergeCell ref="C2:H2"/>
    <mergeCell ref="C110:G110"/>
    <mergeCell ref="C218:H218"/>
  </mergeCells>
  <pageMargins left="0.78740157480314965" right="0.51181102362204722" top="0.78740157480314965" bottom="0.78740157480314965" header="0.31496062992125984" footer="0.31496062992125984"/>
  <pageSetup paperSize="9" scale="83" orientation="landscape" r:id="rId1"/>
  <headerFooter>
    <oddHeader>&amp;L&amp;"voestalpine Light,Fett"&amp;14voestalpine shipments (t)&amp;R&amp;G</oddHeader>
    <oddFooter>&amp;L&amp;"voestalpine Light,Standard"Product mix Q1 BY 2024/25&amp;R&amp;"voestalpine Light,Standard"2024/08/07</oddFooter>
  </headerFooter>
  <rowBreaks count="2" manualBreakCount="2">
    <brk id="109" max="16383" man="1"/>
    <brk id="217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BFE683444644293295C8355838EF0" ma:contentTypeVersion="12" ma:contentTypeDescription="Ein neues Dokument erstellen." ma:contentTypeScope="" ma:versionID="a9bb39fb8402164194f32b5170079cbc">
  <xsd:schema xmlns:xsd="http://www.w3.org/2001/XMLSchema" xmlns:xs="http://www.w3.org/2001/XMLSchema" xmlns:p="http://schemas.microsoft.com/office/2006/metadata/properties" xmlns:ns2="929df939-6538-49e1-ab25-cd5aeff57564" targetNamespace="http://schemas.microsoft.com/office/2006/metadata/properties" ma:root="true" ma:fieldsID="b1b7191dbc8a0d69ef6bb3be3ad05793" ns2:_="">
    <xsd:import namespace="929df939-6538-49e1-ab25-cd5aeff57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df939-6538-49e1-ab25-cd5aeff57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5a0ee7e-67ff-45b9-b00f-4c8e23a93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9df939-6538-49e1-ab25-cd5aeff575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729346-3EC1-417E-8BEE-09D208DA7A9C}"/>
</file>

<file path=customXml/itemProps2.xml><?xml version="1.0" encoding="utf-8"?>
<ds:datastoreItem xmlns:ds="http://schemas.openxmlformats.org/officeDocument/2006/customXml" ds:itemID="{2E680483-5004-4415-A0F6-91571F0BDF17}"/>
</file>

<file path=customXml/itemProps3.xml><?xml version="1.0" encoding="utf-8"?>
<ds:datastoreItem xmlns:ds="http://schemas.openxmlformats.org/officeDocument/2006/customXml" ds:itemID="{6DE1B340-68A9-4363-920F-93BECE5FB1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shipments</vt:lpstr>
      <vt:lpstr>shipments!Druckbereich</vt:lpstr>
      <vt:lpstr>shipments!Print_Area</vt:lpstr>
    </vt:vector>
  </TitlesOfParts>
  <Company>voestalpine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Weilguny Sabine</dc:creator>
  <cp:lastModifiedBy>Resch Gerald</cp:lastModifiedBy>
  <cp:lastPrinted>2025-07-25T08:29:36Z</cp:lastPrinted>
  <dcterms:created xsi:type="dcterms:W3CDTF">2019-09-23T08:32:56Z</dcterms:created>
  <dcterms:modified xsi:type="dcterms:W3CDTF">2026-02-02T15:40:35Z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0x01010062FBFE683444644293295C8355838EF0</vt:lpwstr>
  </property>
</Properties>
</file>